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601" activeTab="0"/>
  </bookViews>
  <sheets>
    <sheet name="Financial Statements" sheetId="1" r:id="rId1"/>
  </sheets>
  <definedNames>
    <definedName name="_xlnm.Print_Area" localSheetId="0">'Financial Statements'!$A$1:$F$247</definedName>
  </definedNames>
  <calcPr fullCalcOnLoad="1"/>
</workbook>
</file>

<file path=xl/sharedStrings.xml><?xml version="1.0" encoding="utf-8"?>
<sst xmlns="http://schemas.openxmlformats.org/spreadsheetml/2006/main" count="183" uniqueCount="124">
  <si>
    <t xml:space="preserve">                 TPC PLUS BERHAD </t>
  </si>
  <si>
    <t xml:space="preserve">                                       (Company No.: 615330-T)</t>
  </si>
  <si>
    <t xml:space="preserve">                                       (Incorporated in Malaysia)</t>
  </si>
  <si>
    <t xml:space="preserve"> CONDENSED INTERIM FINANCIAL STATEMENTS </t>
  </si>
  <si>
    <t>UNAUDITED CONSOLIDATED STATEMENT OF COMPREHENSIVE INCOME</t>
  </si>
  <si>
    <t>(Unaudited)</t>
  </si>
  <si>
    <t>Preceding Year</t>
  </si>
  <si>
    <t>Current</t>
  </si>
  <si>
    <t>Preceding</t>
  </si>
  <si>
    <t>Corresponding</t>
  </si>
  <si>
    <t>Quarter Ended</t>
  </si>
  <si>
    <t>Quarter</t>
  </si>
  <si>
    <t>Period To Date</t>
  </si>
  <si>
    <t>( RM'000 )</t>
  </si>
  <si>
    <t>Revenue</t>
  </si>
  <si>
    <t>Operating Expenses</t>
  </si>
  <si>
    <t>Profit from Operations</t>
  </si>
  <si>
    <t>Other Income</t>
  </si>
  <si>
    <t>Finance Cost</t>
  </si>
  <si>
    <t>Income tax expense</t>
  </si>
  <si>
    <t xml:space="preserve">Other comprehensive income </t>
  </si>
  <si>
    <t>Equity holders of the Company</t>
  </si>
  <si>
    <t>(Based on 80,000,000 shares)</t>
  </si>
  <si>
    <t>The condensed interim financial should be read in conjunction with the accompanying explanatory notes attached to the interim financial statements and the audited financial statements for financial period ended 31 December 2013.</t>
  </si>
  <si>
    <t xml:space="preserve">CONDENSED INTERIM FINANCIAL STATEMENTS </t>
  </si>
  <si>
    <t>UNAUDITED CONSOLIDATED STATEMENT OF FINANCIAL POSITION</t>
  </si>
  <si>
    <t>(Audited)</t>
  </si>
  <si>
    <t>As At</t>
  </si>
  <si>
    <t xml:space="preserve">  As At</t>
  </si>
  <si>
    <t>31 Dec 2013</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</si>
  <si>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</si>
  <si>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</si>
  <si>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</si>
  <si>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</si>
  <si>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</si>
  <si>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</si>
  <si>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</si>
  <si>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</si>
  <si>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</si>
  <si>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</si>
  <si>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</si>
  <si>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</si>
  <si>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</si>
  <si>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</si>
  <si>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</si>
  <si>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</si>
  <si>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</si>
  <si>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</si>
  <si>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</si>
  <si>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</si>
  <si>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</si>
  <si>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</si>
  <si>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</si>
  <si>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</si>
  <si>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</si>
  <si>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</si>
  <si>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</si>
  <si>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The condensed interim financial should be read in conjunction with the accompanying explanatory notes attached to the interim financial statements and the audited financial statements for financial year ended 31 December 2013.</t>
  </si>
  <si>
    <t xml:space="preserve">UNAUDITED CONSOLIDATED STATEMENT OF CASH FLOW </t>
  </si>
  <si>
    <t>Year To Date</t>
  </si>
  <si>
    <t>CASH FLOW FROM OPERATING ACTIVITIES</t>
  </si>
  <si>
    <t>Adjustments for :</t>
  </si>
  <si>
    <t>Depreciation</t>
  </si>
  <si>
    <t>Interest income</t>
  </si>
  <si>
    <t>Interest expense</t>
  </si>
  <si>
    <t>=</t>
  </si>
  <si>
    <t>Property, Plant and Equipment Written Off</t>
  </si>
  <si>
    <t>Operating Profit Before Working Capital Changes</t>
  </si>
  <si>
    <t>Net change in inventories</t>
  </si>
  <si>
    <t>Net change in biological assets</t>
  </si>
  <si>
    <t>Net change in receivables</t>
  </si>
  <si>
    <t>Net change in payables</t>
  </si>
  <si>
    <t>Tax paid</t>
  </si>
  <si>
    <t>Interest paid</t>
  </si>
  <si>
    <t>Acquisition of property, plant and equipment</t>
  </si>
  <si>
    <t>Interest received</t>
  </si>
  <si>
    <t>Net proceeds of bank borrowings</t>
  </si>
  <si>
    <t>NET CHANGES IN CASH AND CASH EQUIVALENTS</t>
  </si>
  <si>
    <t>CASH AND CASH EQUIVALENTS AT BEGINNING OF FINANCIAL YEAR</t>
  </si>
  <si>
    <t>CASH AND CASH EQUIVALENTS AT END OF FINANCIAL YEAR</t>
  </si>
  <si>
    <t xml:space="preserve">              Non Distributable</t>
  </si>
  <si>
    <t>Total</t>
  </si>
  <si>
    <t>Share Capital</t>
  </si>
  <si>
    <t>Revaluation Reserve</t>
  </si>
  <si>
    <t>As at 1/1/2014</t>
  </si>
  <si>
    <t xml:space="preserve">          Non Distributable</t>
  </si>
  <si>
    <t>As at 1/1/2013</t>
  </si>
  <si>
    <t>Prior Adjustment</t>
  </si>
  <si>
    <t>Reversal of Revaluation Surplus</t>
  </si>
  <si>
    <t>FOR THE 2nd QUARTER ENDED 30 JUNE 2014</t>
  </si>
  <si>
    <t>30 June 2014</t>
  </si>
  <si>
    <t>30 June 2013</t>
  </si>
  <si>
    <t>6 Months</t>
  </si>
  <si>
    <t>FOR THE 2ND QUARTER ENDED 30 JUNE 2014</t>
  </si>
  <si>
    <t>As at 30/6/2014</t>
  </si>
  <si>
    <t>As at 30/6/2013</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</si>
  <si>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</si>
  <si>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</si>
  <si>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</si>
  <si>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</si>
  <si>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</si>
  <si>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</si>
  <si>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</si>
  <si>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</si>
  <si>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</si>
  <si>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</si>
  <si>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</si>
  <si>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Cash Provided By Operations</t>
  </si>
  <si>
    <t>Profit before income tax</t>
  </si>
  <si>
    <t>Profit after income tax</t>
  </si>
  <si>
    <t>Total comprehensive income for the period</t>
  </si>
  <si>
    <t>Earnings Per Share (sen)</t>
  </si>
  <si>
    <t>Fixed Deposits with Licensed Banks</t>
  </si>
  <si>
    <t>Bank Overdraft</t>
  </si>
  <si>
    <t>Amount owing to immediate holding company</t>
  </si>
  <si>
    <t>CASH FLOWS FOR INVESTING ACTIVITIES</t>
  </si>
  <si>
    <t>CASH FLOWS FOR FINANCING ACTIVITIES</t>
  </si>
  <si>
    <t>UNAUDITED CONSOLIDATED STATEMENT OF CHANGES IN EQUITY</t>
  </si>
  <si>
    <t>Net cash from operating activities</t>
  </si>
  <si>
    <t>Net cash for financing activities</t>
  </si>
  <si>
    <t>Net cash for investing activities</t>
  </si>
  <si>
    <t>Profit attributable to:</t>
  </si>
  <si>
    <t>Advances from immediate holding company</t>
  </si>
  <si>
    <t>Total comprehensive income attributable to: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</si>
</sst>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s>
  <fonts count="28">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color indexed="8"/>
      </bottom>
    </border>
    <border>
      <left/>
      <right/>
      <top/>
      <bottom style="thin">
        <color indexed="8"/>
      </bottom>
    </border>
    <border>
      <left/>
      <right/>
      <top style="thin">
        <color indexed="8"/>
      </top>
      <bottom style="double">
        <color indexed="8"/>
      </bottom>
    </border>
    <border>
      <left/>
      <right/>
      <top/>
      <bottom style="double">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style="hair">
        <color indexed="8"/>
      </right>
      <top style="thin">
        <color indexed="8"/>
      </top>
      <bottom/>
    </border>
    <border>
      <left style="thin">
        <color indexed="8"/>
      </left>
      <right/>
      <top/>
      <bottom/>
    </border>
    <border>
      <left style="thin">
        <color indexed="8"/>
      </left>
      <right style="hair">
        <color indexed="8"/>
      </right>
      <top/>
      <bottom/>
    </border>
    <border>
      <left style="thin">
        <color indexed="8"/>
      </left>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bottom style="thin">
        <color indexed="8"/>
      </bottom>
    </border>
    <border>
      <left/>
      <right/>
      <top style="thin">
        <color indexed="8"/>
      </top>
      <bottom/>
    </border>
    <border>
      <left/>
      <right/>
      <top style="thin">
        <color indexed="8"/>
      </top>
      <bottom style="medium">
        <color indexed="8"/>
      </bottom>
    </border>
    <border>
      <left style="thin">
        <color indexed="8"/>
      </left>
      <right/>
      <top/>
      <bottom style="thin">
        <color indexed="8"/>
      </bottom>
    </border>
    <border>
      <left style="thin"/>
      <right style="thin"/>
      <top style="thin"/>
      <bottom/>
    </border>
    <border>
      <left style="thin"/>
      <right style="thin"/>
      <top/>
      <bottom style="thin"/>
    </border>
    <border>
      <left style="thin"/>
      <right/>
      <top/>
      <bottom style="thin"/>
    </border>
    <border>
      <left style="thin"/>
      <right/>
      <top style="thin"/>
      <bottom/>
    </border>
    <border>
      <left style="thin"/>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0">
    <xf numFmtId="0" fontId="0" fillId="0" borderId="0" xfId="0" applyAlignment="1">
      <alignment/>
    </xf>
    <xf numFmtId="0" fontId="14" fillId="0" borderId="0" xfId="0" applyFont="1" applyFill="1" applyAlignment="1">
      <alignment/>
    </xf>
    <xf numFmtId="0" fontId="19" fillId="0" borderId="0" xfId="0" applyFont="1" applyFill="1" applyAlignment="1">
      <alignment/>
    </xf>
    <xf numFmtId="0" fontId="0" fillId="0" borderId="0" xfId="0" applyFill="1" applyAlignment="1">
      <alignment/>
    </xf>
    <xf numFmtId="0" fontId="20" fillId="0" borderId="0" xfId="0" applyFont="1" applyFill="1" applyAlignment="1">
      <alignment/>
    </xf>
    <xf numFmtId="0" fontId="14"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4" fillId="0" borderId="0" xfId="42" applyNumberFormat="1" applyFont="1" applyFill="1" applyBorder="1" applyAlignment="1" applyProtection="1">
      <alignment/>
      <protection/>
    </xf>
    <xf numFmtId="10" fontId="14" fillId="0" borderId="11" xfId="59" applyNumberFormat="1" applyFont="1" applyFill="1" applyBorder="1" applyAlignment="1" applyProtection="1">
      <alignment/>
      <protection/>
    </xf>
    <xf numFmtId="165" fontId="14" fillId="0" borderId="0" xfId="42" applyNumberFormat="1" applyFont="1" applyFill="1" applyBorder="1" applyAlignment="1" applyProtection="1">
      <alignment horizontal="right"/>
      <protection/>
    </xf>
    <xf numFmtId="165" fontId="14" fillId="0" borderId="11" xfId="42" applyNumberFormat="1" applyFont="1" applyFill="1" applyBorder="1" applyAlignment="1" applyProtection="1">
      <alignment/>
      <protection/>
    </xf>
    <xf numFmtId="0" fontId="14" fillId="0" borderId="0" xfId="56" applyFont="1" applyFill="1" applyBorder="1" applyAlignment="1">
      <alignment horizontal="left"/>
      <protection/>
    </xf>
    <xf numFmtId="165" fontId="14" fillId="0" borderId="12" xfId="42" applyNumberFormat="1" applyFont="1" applyFill="1" applyBorder="1" applyAlignment="1" applyProtection="1">
      <alignment/>
      <protection/>
    </xf>
    <xf numFmtId="164" fontId="14" fillId="0" borderId="0" xfId="42" applyFont="1" applyFill="1" applyBorder="1" applyAlignment="1" applyProtection="1">
      <alignment/>
      <protection/>
    </xf>
    <xf numFmtId="165" fontId="14" fillId="0" borderId="13" xfId="42" applyNumberFormat="1" applyFont="1" applyFill="1" applyBorder="1" applyAlignment="1" applyProtection="1">
      <alignment/>
      <protection/>
    </xf>
    <xf numFmtId="0" fontId="14" fillId="0" borderId="0" xfId="0" applyFont="1" applyFill="1" applyAlignment="1">
      <alignment horizontal="right"/>
    </xf>
    <xf numFmtId="0" fontId="14" fillId="0" borderId="0" xfId="0" applyFont="1" applyFill="1" applyAlignment="1">
      <alignment horizontal="justify" vertical="top" wrapText="1"/>
    </xf>
    <xf numFmtId="0" fontId="14" fillId="0" borderId="0" xfId="0" applyFont="1" applyFill="1" applyAlignment="1">
      <alignment/>
    </xf>
    <xf numFmtId="0" fontId="24" fillId="0" borderId="0" xfId="0" applyFont="1" applyFill="1" applyAlignment="1">
      <alignment/>
    </xf>
    <xf numFmtId="0" fontId="14" fillId="0" borderId="0" xfId="0" applyFont="1" applyFill="1" applyAlignment="1">
      <alignment vertical="top" wrapText="1"/>
    </xf>
    <xf numFmtId="164" fontId="14" fillId="0" borderId="0" xfId="0" applyNumberFormat="1" applyFont="1" applyFill="1" applyAlignment="1">
      <alignment/>
    </xf>
    <xf numFmtId="164" fontId="22" fillId="0" borderId="0" xfId="0" applyNumberFormat="1" applyFont="1" applyFill="1" applyAlignment="1">
      <alignment horizontal="center" wrapText="1"/>
    </xf>
    <xf numFmtId="164" fontId="14" fillId="0" borderId="0" xfId="0" applyNumberFormat="1" applyFont="1" applyFill="1" applyAlignment="1">
      <alignment horizontal="center"/>
    </xf>
    <xf numFmtId="0" fontId="25" fillId="0" borderId="0" xfId="0" applyFont="1" applyFill="1" applyAlignment="1">
      <alignment/>
    </xf>
    <xf numFmtId="165" fontId="14"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4" fillId="0" borderId="14" xfId="42" applyNumberFormat="1" applyFont="1" applyFill="1" applyBorder="1" applyAlignment="1" applyProtection="1">
      <alignment horizontal="right" vertical="center" wrapText="1" shrinkToFit="1"/>
      <protection/>
    </xf>
    <xf numFmtId="165" fontId="14" fillId="0" borderId="0" xfId="42" applyNumberFormat="1" applyFont="1" applyFill="1" applyBorder="1" applyAlignment="1" applyProtection="1">
      <alignment horizontal="center" vertical="center" wrapText="1" shrinkToFit="1"/>
      <protection/>
    </xf>
    <xf numFmtId="165" fontId="14" fillId="0" borderId="15" xfId="42" applyNumberFormat="1" applyFont="1" applyFill="1" applyBorder="1" applyAlignment="1" applyProtection="1">
      <alignment horizontal="right" vertical="center" wrapText="1" shrinkToFit="1"/>
      <protection/>
    </xf>
    <xf numFmtId="165" fontId="14" fillId="0" borderId="16"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4" fillId="0" borderId="17" xfId="42" applyNumberFormat="1" applyFont="1" applyFill="1" applyBorder="1" applyAlignment="1" applyProtection="1">
      <alignment horizontal="right" vertical="center" wrapText="1" shrinkToFit="1"/>
      <protection/>
    </xf>
    <xf numFmtId="165" fontId="22" fillId="0" borderId="12" xfId="42" applyNumberFormat="1" applyFont="1" applyFill="1" applyBorder="1" applyAlignment="1" applyProtection="1">
      <alignment horizontal="right" vertical="center" wrapText="1" shrinkToFit="1"/>
      <protection/>
    </xf>
    <xf numFmtId="165" fontId="14" fillId="0" borderId="11" xfId="42" applyNumberFormat="1" applyFont="1" applyFill="1" applyBorder="1" applyAlignment="1" applyProtection="1">
      <alignment horizontal="right"/>
      <protection/>
    </xf>
    <xf numFmtId="165" fontId="14" fillId="0" borderId="11" xfId="42" applyNumberFormat="1" applyFont="1" applyFill="1" applyBorder="1" applyAlignment="1" applyProtection="1">
      <alignment horizontal="right" vertical="center" wrapText="1" shrinkToFit="1"/>
      <protection/>
    </xf>
    <xf numFmtId="165" fontId="14" fillId="0" borderId="18" xfId="42" applyNumberFormat="1" applyFont="1" applyFill="1" applyBorder="1" applyAlignment="1" applyProtection="1">
      <alignment horizontal="right" vertical="center" wrapText="1" shrinkToFit="1"/>
      <protection/>
    </xf>
    <xf numFmtId="165" fontId="14" fillId="0" borderId="19" xfId="42" applyNumberFormat="1" applyFont="1" applyFill="1" applyBorder="1" applyAlignment="1" applyProtection="1">
      <alignment horizontal="right" vertical="center" wrapText="1" shrinkToFit="1"/>
      <protection/>
    </xf>
    <xf numFmtId="165" fontId="14" fillId="0" borderId="20" xfId="42" applyNumberFormat="1" applyFont="1" applyFill="1" applyBorder="1" applyAlignment="1" applyProtection="1">
      <alignment horizontal="right" vertical="center" wrapText="1" shrinkToFit="1"/>
      <protection/>
    </xf>
    <xf numFmtId="165" fontId="14" fillId="0" borderId="21" xfId="42" applyNumberFormat="1" applyFont="1" applyFill="1" applyBorder="1" applyAlignment="1" applyProtection="1">
      <alignment horizontal="right" vertical="center" wrapText="1" shrinkToFit="1"/>
      <protection/>
    </xf>
    <xf numFmtId="165" fontId="14" fillId="0" borderId="22" xfId="42" applyNumberFormat="1" applyFont="1" applyFill="1" applyBorder="1" applyAlignment="1" applyProtection="1">
      <alignment horizontal="right" vertical="center" wrapText="1" shrinkToFit="1"/>
      <protection/>
    </xf>
    <xf numFmtId="165" fontId="14" fillId="0" borderId="23" xfId="42" applyNumberFormat="1" applyFont="1" applyFill="1" applyBorder="1" applyAlignment="1" applyProtection="1">
      <alignment horizontal="right" vertical="center" wrapText="1" shrinkToFit="1"/>
      <protection/>
    </xf>
    <xf numFmtId="164" fontId="14"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165" fontId="14" fillId="0" borderId="0" xfId="0" applyNumberFormat="1" applyFont="1" applyFill="1" applyAlignment="1">
      <alignment/>
    </xf>
    <xf numFmtId="0" fontId="27" fillId="0" borderId="0" xfId="0" applyFont="1" applyFill="1" applyAlignment="1">
      <alignment/>
    </xf>
    <xf numFmtId="49" fontId="14" fillId="0" borderId="0" xfId="0" applyNumberFormat="1" applyFont="1" applyFill="1" applyAlignment="1">
      <alignment/>
    </xf>
    <xf numFmtId="49" fontId="19" fillId="0" borderId="0" xfId="0" applyNumberFormat="1" applyFont="1" applyFill="1" applyAlignment="1">
      <alignment/>
    </xf>
    <xf numFmtId="165" fontId="14" fillId="0" borderId="12" xfId="42" applyNumberFormat="1" applyFont="1" applyFill="1" applyBorder="1" applyAlignment="1" applyProtection="1">
      <alignment horizontal="right"/>
      <protection/>
    </xf>
    <xf numFmtId="0" fontId="22" fillId="0" borderId="0" xfId="0" applyFont="1" applyFill="1" applyBorder="1" applyAlignment="1">
      <alignment/>
    </xf>
    <xf numFmtId="165" fontId="14" fillId="0" borderId="18" xfId="42" applyNumberFormat="1" applyFont="1" applyFill="1" applyBorder="1" applyAlignment="1" applyProtection="1">
      <alignment horizontal="right"/>
      <protection/>
    </xf>
    <xf numFmtId="165" fontId="14" fillId="0" borderId="15" xfId="42" applyNumberFormat="1" applyFont="1" applyFill="1" applyBorder="1" applyAlignment="1" applyProtection="1">
      <alignment horizontal="right"/>
      <protection/>
    </xf>
    <xf numFmtId="165" fontId="14" fillId="0" borderId="24"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4" fillId="0" borderId="25" xfId="42" applyNumberFormat="1" applyFont="1" applyFill="1" applyBorder="1" applyAlignment="1" applyProtection="1">
      <alignment horizontal="right"/>
      <protection/>
    </xf>
    <xf numFmtId="165" fontId="14" fillId="0" borderId="13" xfId="42" applyNumberFormat="1" applyFont="1" applyFill="1" applyBorder="1" applyAlignment="1" applyProtection="1">
      <alignment horizontal="right"/>
      <protection/>
    </xf>
    <xf numFmtId="0" fontId="14" fillId="0" borderId="0" xfId="0" applyFont="1" applyFill="1" applyAlignment="1">
      <alignment horizontal="left"/>
    </xf>
    <xf numFmtId="0" fontId="14" fillId="0" borderId="0" xfId="0" applyFont="1" applyFill="1" applyAlignment="1">
      <alignment horizontal="left" vertical="top" wrapText="1"/>
    </xf>
    <xf numFmtId="165" fontId="14" fillId="0" borderId="0" xfId="0" applyNumberFormat="1" applyFont="1" applyFill="1" applyAlignment="1">
      <alignment horizontal="left" vertical="top" wrapText="1"/>
    </xf>
    <xf numFmtId="10" fontId="14" fillId="0" borderId="0" xfId="0" applyNumberFormat="1" applyFont="1" applyFill="1" applyAlignment="1">
      <alignment/>
    </xf>
    <xf numFmtId="0" fontId="14" fillId="0" borderId="0" xfId="0" applyFont="1" applyFill="1" applyAlignment="1">
      <alignment horizontal="center"/>
    </xf>
    <xf numFmtId="165" fontId="14"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4"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5" fontId="22" fillId="0" borderId="0" xfId="0" applyNumberFormat="1" applyFont="1" applyFill="1" applyAlignment="1">
      <alignment horizontal="center" wrapText="1"/>
    </xf>
    <xf numFmtId="165" fontId="22" fillId="0" borderId="11" xfId="42" applyNumberFormat="1" applyFont="1" applyFill="1" applyBorder="1" applyAlignment="1" applyProtection="1">
      <alignment horizontal="center" wrapText="1"/>
      <protection/>
    </xf>
    <xf numFmtId="165" fontId="22" fillId="0" borderId="26" xfId="42" applyNumberFormat="1" applyFont="1" applyFill="1" applyBorder="1" applyAlignment="1" applyProtection="1">
      <alignment/>
      <protection/>
    </xf>
    <xf numFmtId="16" fontId="22" fillId="0" borderId="0" xfId="0" applyNumberFormat="1" applyFont="1" applyFill="1" applyAlignment="1">
      <alignment horizontal="left"/>
    </xf>
    <xf numFmtId="165" fontId="14" fillId="0" borderId="27" xfId="42" applyNumberFormat="1" applyFont="1" applyFill="1" applyBorder="1" applyAlignment="1" applyProtection="1">
      <alignment horizontal="right"/>
      <protection/>
    </xf>
    <xf numFmtId="165" fontId="14" fillId="0" borderId="28" xfId="42" applyNumberFormat="1" applyFont="1" applyFill="1" applyBorder="1" applyAlignment="1" applyProtection="1">
      <alignment horizontal="right"/>
      <protection/>
    </xf>
    <xf numFmtId="165" fontId="14" fillId="0" borderId="29" xfId="42" applyNumberFormat="1" applyFont="1" applyFill="1" applyBorder="1" applyAlignment="1" applyProtection="1">
      <alignment horizontal="right"/>
      <protection/>
    </xf>
    <xf numFmtId="165" fontId="14" fillId="0" borderId="30" xfId="42" applyNumberFormat="1" applyFont="1" applyFill="1" applyBorder="1" applyAlignment="1" applyProtection="1">
      <alignment horizontal="right"/>
      <protection/>
    </xf>
    <xf numFmtId="165" fontId="14" fillId="0" borderId="31" xfId="42" applyNumberFormat="1" applyFont="1" applyFill="1" applyBorder="1" applyAlignment="1" applyProtection="1">
      <alignment horizontal="right"/>
      <protection/>
    </xf>
    <xf numFmtId="165" fontId="14" fillId="0" borderId="32" xfId="42" applyNumberFormat="1" applyFont="1" applyFill="1" applyBorder="1" applyAlignment="1" applyProtection="1">
      <alignment horizontal="right"/>
      <protection/>
    </xf>
    <xf numFmtId="165" fontId="14" fillId="0" borderId="33" xfId="42" applyNumberFormat="1" applyFont="1" applyFill="1" applyBorder="1" applyAlignment="1" applyProtection="1">
      <alignment horizontal="right"/>
      <protection/>
    </xf>
    <xf numFmtId="0" fontId="22" fillId="0" borderId="0" xfId="0" applyFont="1" applyFill="1" applyBorder="1" applyAlignment="1">
      <alignment horizontal="center"/>
    </xf>
    <xf numFmtId="165" fontId="22" fillId="0" borderId="0" xfId="42" applyNumberFormat="1" applyFont="1" applyFill="1" applyBorder="1" applyAlignment="1" applyProtection="1">
      <alignment horizontal="center" vertical="center" wrapText="1"/>
      <protection/>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22" fillId="0" borderId="0" xfId="55" applyFon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218</xdr:row>
      <xdr:rowOff>19050</xdr:rowOff>
    </xdr:from>
    <xdr:to>
      <xdr:col>4</xdr:col>
      <xdr:colOff>847725</xdr:colOff>
      <xdr:row>218</xdr:row>
      <xdr:rowOff>19050</xdr:rowOff>
    </xdr:to>
    <xdr:sp>
      <xdr:nvSpPr>
        <xdr:cNvPr id="1" name="Line 1"/>
        <xdr:cNvSpPr>
          <a:spLocks/>
        </xdr:cNvSpPr>
      </xdr:nvSpPr>
      <xdr:spPr>
        <a:xfrm>
          <a:off x="6257925" y="36890325"/>
          <a:ext cx="1905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218</xdr:row>
      <xdr:rowOff>28575</xdr:rowOff>
    </xdr:from>
    <xdr:to>
      <xdr:col>2</xdr:col>
      <xdr:colOff>333375</xdr:colOff>
      <xdr:row>218</xdr:row>
      <xdr:rowOff>28575</xdr:rowOff>
    </xdr:to>
    <xdr:sp>
      <xdr:nvSpPr>
        <xdr:cNvPr id="2" name="Line 2"/>
        <xdr:cNvSpPr>
          <a:spLocks/>
        </xdr:cNvSpPr>
      </xdr:nvSpPr>
      <xdr:spPr>
        <a:xfrm flipH="1">
          <a:off x="3390900" y="36899850"/>
          <a:ext cx="2857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819150</xdr:colOff>
      <xdr:row>4</xdr:row>
      <xdr:rowOff>152400</xdr:rowOff>
    </xdr:to>
    <xdr:pic>
      <xdr:nvPicPr>
        <xdr:cNvPr id="3" name="Picture 1"/>
        <xdr:cNvPicPr preferRelativeResize="1">
          <a:picLocks noChangeAspect="1"/>
        </xdr:cNvPicPr>
      </xdr:nvPicPr>
      <xdr:blipFill>
        <a:blip r:embed="rId1"/>
        <a:stretch>
          <a:fillRect/>
        </a:stretch>
      </xdr:blipFill>
      <xdr:spPr>
        <a:xfrm>
          <a:off x="95250" y="0"/>
          <a:ext cx="723900" cy="1038225"/>
        </a:xfrm>
        <a:prstGeom prst="rect">
          <a:avLst/>
        </a:prstGeom>
        <a:noFill/>
        <a:ln w="9525" cmpd="sng">
          <a:noFill/>
        </a:ln>
      </xdr:spPr>
    </xdr:pic>
    <xdr:clientData/>
  </xdr:twoCellAnchor>
  <xdr:twoCellAnchor>
    <xdr:from>
      <xdr:col>0</xdr:col>
      <xdr:colOff>95250</xdr:colOff>
      <xdr:row>70</xdr:row>
      <xdr:rowOff>76200</xdr:rowOff>
    </xdr:from>
    <xdr:to>
      <xdr:col>0</xdr:col>
      <xdr:colOff>819150</xdr:colOff>
      <xdr:row>75</xdr:row>
      <xdr:rowOff>66675</xdr:rowOff>
    </xdr:to>
    <xdr:pic>
      <xdr:nvPicPr>
        <xdr:cNvPr id="4" name="Picture 1"/>
        <xdr:cNvPicPr preferRelativeResize="1">
          <a:picLocks noChangeAspect="1"/>
        </xdr:cNvPicPr>
      </xdr:nvPicPr>
      <xdr:blipFill>
        <a:blip r:embed="rId2"/>
        <a:stretch>
          <a:fillRect/>
        </a:stretch>
      </xdr:blipFill>
      <xdr:spPr>
        <a:xfrm>
          <a:off x="95250" y="12125325"/>
          <a:ext cx="723900" cy="1038225"/>
        </a:xfrm>
        <a:prstGeom prst="rect">
          <a:avLst/>
        </a:prstGeom>
        <a:noFill/>
        <a:ln w="9525" cmpd="sng">
          <a:noFill/>
        </a:ln>
      </xdr:spPr>
    </xdr:pic>
    <xdr:clientData/>
  </xdr:twoCellAnchor>
  <xdr:twoCellAnchor>
    <xdr:from>
      <xdr:col>0</xdr:col>
      <xdr:colOff>95250</xdr:colOff>
      <xdr:row>142</xdr:row>
      <xdr:rowOff>76200</xdr:rowOff>
    </xdr:from>
    <xdr:to>
      <xdr:col>0</xdr:col>
      <xdr:colOff>819150</xdr:colOff>
      <xdr:row>147</xdr:row>
      <xdr:rowOff>57150</xdr:rowOff>
    </xdr:to>
    <xdr:pic>
      <xdr:nvPicPr>
        <xdr:cNvPr id="5" name="Picture 1"/>
        <xdr:cNvPicPr preferRelativeResize="1">
          <a:picLocks noChangeAspect="1"/>
        </xdr:cNvPicPr>
      </xdr:nvPicPr>
      <xdr:blipFill>
        <a:blip r:embed="rId3"/>
        <a:stretch>
          <a:fillRect/>
        </a:stretch>
      </xdr:blipFill>
      <xdr:spPr>
        <a:xfrm>
          <a:off x="95250" y="24384000"/>
          <a:ext cx="723900" cy="1028700"/>
        </a:xfrm>
        <a:prstGeom prst="rect">
          <a:avLst/>
        </a:prstGeom>
        <a:noFill/>
        <a:ln w="9525" cmpd="sng">
          <a:noFill/>
        </a:ln>
      </xdr:spPr>
    </xdr:pic>
    <xdr:clientData/>
  </xdr:twoCellAnchor>
  <xdr:twoCellAnchor>
    <xdr:from>
      <xdr:col>0</xdr:col>
      <xdr:colOff>95250</xdr:colOff>
      <xdr:row>206</xdr:row>
      <xdr:rowOff>66675</xdr:rowOff>
    </xdr:from>
    <xdr:to>
      <xdr:col>0</xdr:col>
      <xdr:colOff>819150</xdr:colOff>
      <xdr:row>211</xdr:row>
      <xdr:rowOff>66675</xdr:rowOff>
    </xdr:to>
    <xdr:pic>
      <xdr:nvPicPr>
        <xdr:cNvPr id="6" name="Picture 1"/>
        <xdr:cNvPicPr preferRelativeResize="1">
          <a:picLocks noChangeAspect="1"/>
        </xdr:cNvPicPr>
      </xdr:nvPicPr>
      <xdr:blipFill>
        <a:blip r:embed="rId4"/>
        <a:stretch>
          <a:fillRect/>
        </a:stretch>
      </xdr:blipFill>
      <xdr:spPr>
        <a:xfrm>
          <a:off x="95250" y="34728150"/>
          <a:ext cx="723900" cy="1047750"/>
        </a:xfrm>
        <a:prstGeom prst="rect">
          <a:avLst/>
        </a:prstGeom>
        <a:noFill/>
        <a:ln w="9525" cmpd="sng">
          <a:noFill/>
        </a:ln>
      </xdr:spPr>
    </xdr:pic>
    <xdr:clientData/>
  </xdr:twoCellAnchor>
  <xdr:twoCellAnchor>
    <xdr:from>
      <xdr:col>4</xdr:col>
      <xdr:colOff>666750</xdr:colOff>
      <xdr:row>230</xdr:row>
      <xdr:rowOff>38100</xdr:rowOff>
    </xdr:from>
    <xdr:to>
      <xdr:col>4</xdr:col>
      <xdr:colOff>866775</xdr:colOff>
      <xdr:row>230</xdr:row>
      <xdr:rowOff>38100</xdr:rowOff>
    </xdr:to>
    <xdr:sp>
      <xdr:nvSpPr>
        <xdr:cNvPr id="7" name="Line 1"/>
        <xdr:cNvSpPr>
          <a:spLocks/>
        </xdr:cNvSpPr>
      </xdr:nvSpPr>
      <xdr:spPr>
        <a:xfrm>
          <a:off x="6267450" y="39042975"/>
          <a:ext cx="2000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230</xdr:row>
      <xdr:rowOff>38100</xdr:rowOff>
    </xdr:from>
    <xdr:to>
      <xdr:col>2</xdr:col>
      <xdr:colOff>333375</xdr:colOff>
      <xdr:row>230</xdr:row>
      <xdr:rowOff>38100</xdr:rowOff>
    </xdr:to>
    <xdr:sp>
      <xdr:nvSpPr>
        <xdr:cNvPr id="8" name="Line 2"/>
        <xdr:cNvSpPr>
          <a:spLocks/>
        </xdr:cNvSpPr>
      </xdr:nvSpPr>
      <xdr:spPr>
        <a:xfrm flipH="1">
          <a:off x="3390900" y="39042975"/>
          <a:ext cx="2857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48"/>
  <sheetViews>
    <sheetView tabSelected="1" view="pageBreakPreview" zoomScale="90" zoomScaleSheetLayoutView="90" zoomScalePageLayoutView="0" workbookViewId="0" topLeftCell="A1">
      <selection activeCell="C52" sqref="C52"/>
    </sheetView>
  </sheetViews>
  <sheetFormatPr defaultColWidth="12.83203125" defaultRowHeight="12.75"/>
  <cols>
    <col min="1" max="1" width="44.83203125" style="1" customWidth="1"/>
    <col min="2" max="2" width="13.66015625" style="1" customWidth="1"/>
    <col min="3" max="3" width="21.66015625" style="1" customWidth="1"/>
    <col min="4" max="4" width="17.83203125" style="1" customWidth="1"/>
    <col min="5" max="5" width="19" style="1" customWidth="1"/>
    <col min="6" max="6" width="18.16015625" style="1" customWidth="1"/>
    <col min="7" max="7" width="9.33203125" style="2" customWidth="1"/>
    <col min="8" max="8" width="20.16015625" style="1" customWidth="1"/>
    <col min="9" max="9" width="2.16015625" style="1" customWidth="1"/>
    <col min="10" max="10" width="14" style="1" customWidth="1"/>
    <col min="11" max="255" width="9.33203125" style="1" customWidth="1"/>
    <col min="256" max="16384" width="12.83203125" style="3" customWidth="1"/>
  </cols>
  <sheetData>
    <row r="1" spans="1:8" ht="31.5">
      <c r="A1" s="4" t="s">
        <v>0</v>
      </c>
      <c r="F1" s="5"/>
      <c r="G1" s="6"/>
      <c r="H1" s="5"/>
    </row>
    <row r="2" spans="1:6" ht="12.75">
      <c r="A2" s="7" t="s">
        <v>1</v>
      </c>
      <c r="F2" s="1" t="s">
        <v>104</v>
      </c>
    </row>
    <row r="3" spans="1:6" ht="12.75">
      <c r="A3" s="7" t="s">
        <v>2</v>
      </c>
      <c r="F3" s="1" t="s">
        <v>103</v>
      </c>
    </row>
    <row r="4" ht="12.75">
      <c r="F4" s="1" t="s">
        <v>102</v>
      </c>
    </row>
    <row r="6" ht="12.75">
      <c r="F6" s="1" t="s">
        <v>101</v>
      </c>
    </row>
    <row r="7" spans="1:6" ht="12.75">
      <c r="A7" s="89" t="s">
        <v>3</v>
      </c>
      <c r="B7" s="89"/>
      <c r="C7" s="89"/>
      <c r="D7" s="89"/>
      <c r="E7" s="89"/>
      <c r="F7" s="89"/>
    </row>
    <row r="8" spans="1:6" ht="12.75">
      <c r="A8" s="85" t="s">
        <v>4</v>
      </c>
      <c r="B8" s="85"/>
      <c r="C8" s="85"/>
      <c r="D8" s="85"/>
      <c r="E8" s="85"/>
      <c r="F8" s="85"/>
    </row>
    <row r="9" spans="1:6" ht="12.75">
      <c r="A9" s="85" t="s">
        <v>89</v>
      </c>
      <c r="B9" s="85"/>
      <c r="C9" s="85"/>
      <c r="D9" s="85"/>
      <c r="E9" s="85"/>
      <c r="F9" s="85"/>
    </row>
    <row r="10" spans="1:6" ht="13.5">
      <c r="A10" s="9"/>
      <c r="B10" s="9"/>
      <c r="C10" s="9"/>
      <c r="D10" s="9"/>
      <c r="E10" s="9"/>
      <c r="F10" s="9"/>
    </row>
    <row r="11" ht="12.75">
      <c r="A11" s="10"/>
    </row>
    <row r="12" spans="3:6" ht="12.75">
      <c r="C12" s="11" t="s">
        <v>5</v>
      </c>
      <c r="D12" s="11" t="s">
        <v>5</v>
      </c>
      <c r="E12" s="11" t="s">
        <v>5</v>
      </c>
      <c r="F12" s="11" t="s">
        <v>5</v>
      </c>
    </row>
    <row r="13" spans="3:6" ht="12.75">
      <c r="C13" s="11"/>
      <c r="D13" s="11" t="s">
        <v>6</v>
      </c>
      <c r="E13" s="11" t="s">
        <v>7</v>
      </c>
      <c r="F13" s="11" t="s">
        <v>8</v>
      </c>
    </row>
    <row r="14" spans="3:6" ht="12.75">
      <c r="C14" s="11" t="s">
        <v>7</v>
      </c>
      <c r="D14" s="11" t="s">
        <v>9</v>
      </c>
      <c r="E14" s="11" t="s">
        <v>92</v>
      </c>
      <c r="F14" s="11" t="s">
        <v>92</v>
      </c>
    </row>
    <row r="15" spans="3:6" ht="12.75">
      <c r="C15" s="11" t="s">
        <v>10</v>
      </c>
      <c r="D15" s="11" t="s">
        <v>11</v>
      </c>
      <c r="E15" s="11" t="s">
        <v>12</v>
      </c>
      <c r="F15" s="11" t="s">
        <v>12</v>
      </c>
    </row>
    <row r="16" spans="3:6" ht="12.75">
      <c r="C16" s="12" t="s">
        <v>90</v>
      </c>
      <c r="D16" s="12" t="s">
        <v>91</v>
      </c>
      <c r="E16" s="12" t="s">
        <v>90</v>
      </c>
      <c r="F16" s="12" t="s">
        <v>91</v>
      </c>
    </row>
    <row r="17" spans="3:6" ht="12.75">
      <c r="C17" s="13" t="s">
        <v>13</v>
      </c>
      <c r="D17" s="13" t="s">
        <v>13</v>
      </c>
      <c r="E17" s="13" t="s">
        <v>13</v>
      </c>
      <c r="F17" s="13" t="s">
        <v>13</v>
      </c>
    </row>
    <row r="19" spans="1:6" ht="12.75">
      <c r="A19" s="1" t="s">
        <v>14</v>
      </c>
      <c r="C19" s="14">
        <f>E19-21031</f>
        <v>17835</v>
      </c>
      <c r="D19" s="14">
        <v>16929</v>
      </c>
      <c r="E19" s="14">
        <v>38866</v>
      </c>
      <c r="F19" s="14">
        <v>33683</v>
      </c>
    </row>
    <row r="20" spans="3:6" ht="12.75">
      <c r="C20" s="14"/>
      <c r="D20" s="14"/>
      <c r="E20" s="14"/>
      <c r="F20" s="14"/>
    </row>
    <row r="21" spans="1:10" ht="12.75">
      <c r="A21" s="1" t="s">
        <v>15</v>
      </c>
      <c r="C21" s="14">
        <f>E21+18715</f>
        <v>-16970</v>
      </c>
      <c r="D21" s="14">
        <v>-15738</v>
      </c>
      <c r="E21" s="14">
        <f>-(33676+798+1211)</f>
        <v>-35685</v>
      </c>
      <c r="F21" s="14">
        <v>-31921</v>
      </c>
      <c r="H21" s="5"/>
      <c r="J21" s="5"/>
    </row>
    <row r="22" spans="3:6" ht="12.75">
      <c r="C22" s="15"/>
      <c r="D22" s="15"/>
      <c r="E22" s="15"/>
      <c r="F22" s="15"/>
    </row>
    <row r="23" spans="1:10" ht="12.75">
      <c r="A23" s="1" t="s">
        <v>16</v>
      </c>
      <c r="C23" s="14">
        <f>C19+C21</f>
        <v>865</v>
      </c>
      <c r="D23" s="14">
        <f>D19+D21</f>
        <v>1191</v>
      </c>
      <c r="E23" s="14">
        <f>E19+E21</f>
        <v>3181</v>
      </c>
      <c r="F23" s="14">
        <f>F19+F21</f>
        <v>1762</v>
      </c>
      <c r="H23" s="14"/>
      <c r="J23" s="14"/>
    </row>
    <row r="24" spans="3:6" ht="12.75">
      <c r="C24" s="14"/>
      <c r="D24" s="14"/>
      <c r="E24" s="14"/>
      <c r="F24" s="14"/>
    </row>
    <row r="25" spans="1:6" ht="12.75">
      <c r="A25" s="1" t="s">
        <v>17</v>
      </c>
      <c r="C25" s="16">
        <f>E25-23-32</f>
        <v>26</v>
      </c>
      <c r="D25" s="16">
        <v>49</v>
      </c>
      <c r="E25" s="14">
        <v>81</v>
      </c>
      <c r="F25" s="14">
        <v>96</v>
      </c>
    </row>
    <row r="26" spans="3:6" ht="12.75">
      <c r="C26" s="14"/>
      <c r="D26" s="14"/>
      <c r="E26" s="14"/>
      <c r="F26" s="14"/>
    </row>
    <row r="27" spans="1:6" ht="12.75">
      <c r="A27" s="1" t="s">
        <v>18</v>
      </c>
      <c r="C27" s="14">
        <f>E27+714</f>
        <v>-773</v>
      </c>
      <c r="D27" s="14">
        <v>-661</v>
      </c>
      <c r="E27" s="14">
        <v>-1487</v>
      </c>
      <c r="F27" s="14">
        <v>-1342</v>
      </c>
    </row>
    <row r="28" spans="3:10" ht="12.75">
      <c r="C28" s="17"/>
      <c r="D28" s="17"/>
      <c r="E28" s="17"/>
      <c r="F28" s="17"/>
      <c r="H28" s="5"/>
      <c r="J28" s="5"/>
    </row>
    <row r="29" spans="1:10" ht="12.75">
      <c r="A29" s="1" t="s">
        <v>108</v>
      </c>
      <c r="C29" s="14">
        <f>SUM(C23:C28)</f>
        <v>118</v>
      </c>
      <c r="D29" s="14">
        <f>SUM(D23:D28)</f>
        <v>579</v>
      </c>
      <c r="E29" s="14">
        <f>SUM(E23:E28)</f>
        <v>1775</v>
      </c>
      <c r="F29" s="14">
        <f>SUM(F23:F28)</f>
        <v>516</v>
      </c>
      <c r="H29" s="14"/>
      <c r="J29" s="14"/>
    </row>
    <row r="30" spans="3:6" ht="12.75">
      <c r="C30" s="14"/>
      <c r="D30" s="14"/>
      <c r="E30" s="14"/>
      <c r="F30" s="14"/>
    </row>
    <row r="31" spans="1:10" ht="12.75">
      <c r="A31" s="1" t="s">
        <v>19</v>
      </c>
      <c r="C31" s="14">
        <f>E31-0</f>
        <v>0</v>
      </c>
      <c r="D31" s="14">
        <v>0</v>
      </c>
      <c r="E31" s="14">
        <v>0</v>
      </c>
      <c r="F31" s="14">
        <v>0</v>
      </c>
      <c r="H31" s="5"/>
      <c r="I31" s="5"/>
      <c r="J31" s="5"/>
    </row>
    <row r="32" spans="3:6" ht="12.75">
      <c r="C32" s="17"/>
      <c r="D32" s="17"/>
      <c r="E32" s="17"/>
      <c r="F32" s="17"/>
    </row>
    <row r="33" spans="1:6" ht="12.75">
      <c r="A33" s="1" t="s">
        <v>109</v>
      </c>
      <c r="C33" s="14">
        <f>C31+C29</f>
        <v>118</v>
      </c>
      <c r="D33" s="14">
        <f>D31+D29</f>
        <v>579</v>
      </c>
      <c r="E33" s="14">
        <f>E31+E29</f>
        <v>1775</v>
      </c>
      <c r="F33" s="14">
        <f>F31+F29</f>
        <v>516</v>
      </c>
    </row>
    <row r="34" spans="3:6" ht="12.75">
      <c r="C34" s="14"/>
      <c r="D34" s="14"/>
      <c r="E34" s="14"/>
      <c r="F34" s="14"/>
    </row>
    <row r="35" spans="1:6" ht="12.75">
      <c r="A35" s="18" t="s">
        <v>20</v>
      </c>
      <c r="C35" s="14">
        <v>0</v>
      </c>
      <c r="D35" s="14">
        <v>0</v>
      </c>
      <c r="E35" s="14">
        <f>C35</f>
        <v>0</v>
      </c>
      <c r="F35" s="14">
        <f>D35</f>
        <v>0</v>
      </c>
    </row>
    <row r="36" spans="1:6" ht="12.75">
      <c r="A36" s="18"/>
      <c r="C36" s="14"/>
      <c r="D36" s="14"/>
      <c r="E36" s="14"/>
      <c r="F36" s="14"/>
    </row>
    <row r="37" spans="1:6" ht="12.75">
      <c r="A37" s="18" t="s">
        <v>110</v>
      </c>
      <c r="C37" s="19">
        <f>SUM(C33:C36)</f>
        <v>118</v>
      </c>
      <c r="D37" s="19">
        <f>SUM(D33:D36)</f>
        <v>579</v>
      </c>
      <c r="E37" s="19">
        <f>SUM(E33:E36)</f>
        <v>1775</v>
      </c>
      <c r="F37" s="19">
        <f>SUM(F33:F36)</f>
        <v>516</v>
      </c>
    </row>
    <row r="38" spans="3:6" ht="12.75">
      <c r="C38" s="20"/>
      <c r="D38" s="20"/>
      <c r="E38" s="20"/>
      <c r="F38" s="20"/>
    </row>
    <row r="39" spans="1:6" ht="12.75">
      <c r="A39" s="18" t="s">
        <v>121</v>
      </c>
      <c r="C39" s="20"/>
      <c r="D39" s="20"/>
      <c r="E39" s="20"/>
      <c r="F39" s="20"/>
    </row>
    <row r="40" spans="1:6" ht="12.75">
      <c r="A40" s="1" t="s">
        <v>21</v>
      </c>
      <c r="C40" s="21">
        <f>+C37</f>
        <v>118</v>
      </c>
      <c r="D40" s="21">
        <f>+D37</f>
        <v>579</v>
      </c>
      <c r="E40" s="21">
        <f>+E37</f>
        <v>1775</v>
      </c>
      <c r="F40" s="21">
        <f>+F37</f>
        <v>516</v>
      </c>
    </row>
    <row r="41" spans="3:6" ht="13.5" thickTop="1">
      <c r="C41" s="14"/>
      <c r="D41" s="14"/>
      <c r="E41" s="14"/>
      <c r="F41" s="14"/>
    </row>
    <row r="42" spans="1:6" ht="12.75">
      <c r="A42" s="18" t="s">
        <v>123</v>
      </c>
      <c r="C42" s="20"/>
      <c r="D42" s="20"/>
      <c r="E42" s="20"/>
      <c r="F42" s="20"/>
    </row>
    <row r="43" spans="1:6" ht="13.5" thickBot="1">
      <c r="A43" s="1" t="s">
        <v>21</v>
      </c>
      <c r="C43" s="21">
        <f>+C40</f>
        <v>118</v>
      </c>
      <c r="D43" s="21">
        <f>+D40</f>
        <v>579</v>
      </c>
      <c r="E43" s="21">
        <f>+E40</f>
        <v>1775</v>
      </c>
      <c r="F43" s="21">
        <f>+F40</f>
        <v>516</v>
      </c>
    </row>
    <row r="44" spans="3:6" ht="13.5" thickTop="1">
      <c r="C44" s="14"/>
      <c r="D44" s="14"/>
      <c r="E44" s="14"/>
      <c r="F44" s="14"/>
    </row>
    <row r="45" spans="3:6" ht="12.75">
      <c r="C45" s="20"/>
      <c r="D45" s="20"/>
      <c r="E45" s="20"/>
      <c r="F45" s="20"/>
    </row>
    <row r="46" spans="1:6" ht="12.75">
      <c r="A46" s="1" t="s">
        <v>111</v>
      </c>
      <c r="D46" s="20"/>
      <c r="F46" s="20"/>
    </row>
    <row r="47" spans="1:6" ht="12.75">
      <c r="A47" s="1" t="s">
        <v>22</v>
      </c>
      <c r="C47" s="20">
        <f>(C33/80000)*100</f>
        <v>0.1475</v>
      </c>
      <c r="D47" s="20">
        <f>(D33/80000)*100</f>
        <v>0.72375</v>
      </c>
      <c r="E47" s="20">
        <f>(E33/80000)*100</f>
        <v>2.21875</v>
      </c>
      <c r="F47" s="20">
        <f>(F33/80000)*100</f>
        <v>0.645</v>
      </c>
    </row>
    <row r="48" spans="4:6" ht="12.75">
      <c r="D48" s="22"/>
      <c r="F48" s="22"/>
    </row>
    <row r="50" spans="1:6" ht="47.25" customHeight="1">
      <c r="A50" s="87" t="s">
        <v>23</v>
      </c>
      <c r="B50" s="87"/>
      <c r="C50" s="87"/>
      <c r="D50" s="87"/>
      <c r="E50" s="87"/>
      <c r="F50" s="87"/>
    </row>
    <row r="51" spans="1:4" ht="12.75">
      <c r="A51" s="23"/>
      <c r="B51" s="24"/>
      <c r="C51" s="24"/>
      <c r="D51" s="24"/>
    </row>
    <row r="52" spans="1:4" ht="12.75">
      <c r="A52" s="23"/>
      <c r="B52" s="24"/>
      <c r="C52" s="24"/>
      <c r="D52" s="24"/>
    </row>
    <row r="53" ht="12.75">
      <c r="A53" s="25"/>
    </row>
    <row r="54" spans="1:6" ht="12.75" customHeight="1">
      <c r="A54" s="88"/>
      <c r="B54" s="88"/>
      <c r="C54" s="88"/>
      <c r="D54" s="88"/>
      <c r="E54" s="88"/>
      <c r="F54" s="88"/>
    </row>
    <row r="56" ht="12.75">
      <c r="A56" s="25"/>
    </row>
    <row r="57" spans="1:6" ht="12.75" customHeight="1">
      <c r="A57" s="88"/>
      <c r="B57" s="88"/>
      <c r="C57" s="88"/>
      <c r="D57" s="88"/>
      <c r="E57" s="88"/>
      <c r="F57" s="88"/>
    </row>
    <row r="58" spans="1:6" ht="12.75">
      <c r="A58" s="26"/>
      <c r="B58" s="26"/>
      <c r="C58" s="26"/>
      <c r="D58" s="26"/>
      <c r="E58" s="26"/>
      <c r="F58" s="26"/>
    </row>
    <row r="59" spans="1:6" ht="12.75">
      <c r="A59" s="26"/>
      <c r="B59" s="26"/>
      <c r="C59" s="26"/>
      <c r="D59" s="26"/>
      <c r="E59" s="26"/>
      <c r="F59" s="26"/>
    </row>
    <row r="60" spans="1:6" ht="12.75">
      <c r="A60" s="26"/>
      <c r="B60" s="26"/>
      <c r="C60" s="26"/>
      <c r="D60" s="26" t="s">
        <v>105</v>
      </c>
      <c r="E60" s="26"/>
      <c r="F60" s="26"/>
    </row>
    <row r="61" spans="1:6" ht="12.75">
      <c r="A61" s="26"/>
      <c r="B61" s="26"/>
      <c r="C61" s="26"/>
      <c r="D61" s="26"/>
      <c r="E61" s="26"/>
      <c r="F61" s="26"/>
    </row>
    <row r="62" spans="1:6" ht="12.75">
      <c r="A62" s="26"/>
      <c r="B62" s="26"/>
      <c r="C62" s="26"/>
      <c r="D62" s="26"/>
      <c r="E62" s="26"/>
      <c r="F62" s="26"/>
    </row>
    <row r="63" spans="1:6" ht="12.75">
      <c r="A63" s="26"/>
      <c r="B63" s="26"/>
      <c r="C63" s="26"/>
      <c r="D63" s="26" t="s">
        <v>106</v>
      </c>
      <c r="E63" s="26"/>
      <c r="F63" s="26"/>
    </row>
    <row r="64" spans="1:6" ht="12.75">
      <c r="A64" s="26"/>
      <c r="B64" s="26"/>
      <c r="C64" s="26"/>
      <c r="D64" s="26"/>
      <c r="E64" s="26"/>
      <c r="F64" s="26"/>
    </row>
    <row r="65" spans="1:6" ht="12.75">
      <c r="A65" s="26"/>
      <c r="B65" s="26"/>
      <c r="C65" s="26"/>
      <c r="D65" s="26"/>
      <c r="E65" s="26"/>
      <c r="F65" s="26"/>
    </row>
    <row r="66" spans="1:6" ht="12.75">
      <c r="A66" s="26"/>
      <c r="B66" s="26"/>
      <c r="C66" s="26"/>
      <c r="D66" s="26"/>
      <c r="E66" s="26"/>
      <c r="F66" s="26"/>
    </row>
    <row r="67" spans="1:6" ht="12.75">
      <c r="A67" s="26"/>
      <c r="B67" s="26"/>
      <c r="C67" s="26"/>
      <c r="D67" s="26"/>
      <c r="E67" s="26"/>
      <c r="F67" s="26"/>
    </row>
    <row r="68" spans="1:6" ht="12.75">
      <c r="A68" s="26"/>
      <c r="B68" s="26"/>
      <c r="C68" s="26"/>
      <c r="D68" s="26"/>
      <c r="E68" s="26"/>
      <c r="F68" s="26"/>
    </row>
    <row r="69" spans="1:6" ht="12.75">
      <c r="A69" s="26"/>
      <c r="B69" s="26"/>
      <c r="C69" s="26"/>
      <c r="D69" s="26"/>
      <c r="E69" s="26"/>
      <c r="F69" s="26"/>
    </row>
    <row r="70" spans="1:6" ht="12.75">
      <c r="A70" s="26"/>
      <c r="B70" s="26"/>
      <c r="C70" s="26"/>
      <c r="D70" s="26"/>
      <c r="E70" s="26"/>
      <c r="F70" s="26"/>
    </row>
    <row r="71" spans="1:8" ht="31.5">
      <c r="A71" s="4" t="s">
        <v>0</v>
      </c>
      <c r="F71" s="5"/>
      <c r="G71" s="6"/>
      <c r="H71" s="5"/>
    </row>
    <row r="72" ht="12.75">
      <c r="A72" s="7" t="s">
        <v>1</v>
      </c>
    </row>
    <row r="73" ht="12.75">
      <c r="A73" s="7" t="s">
        <v>2</v>
      </c>
    </row>
    <row r="77" spans="2:4" ht="12.75">
      <c r="B77" s="27"/>
      <c r="C77" s="27"/>
      <c r="D77" s="27"/>
    </row>
    <row r="78" spans="1:6" ht="12.75">
      <c r="A78" s="85" t="s">
        <v>24</v>
      </c>
      <c r="B78" s="85"/>
      <c r="C78" s="85"/>
      <c r="D78" s="85"/>
      <c r="E78" s="85"/>
      <c r="F78" s="85"/>
    </row>
    <row r="79" spans="1:6" ht="12.75">
      <c r="A79" s="85" t="s">
        <v>25</v>
      </c>
      <c r="B79" s="85"/>
      <c r="C79" s="85"/>
      <c r="D79" s="85"/>
      <c r="E79" s="85"/>
      <c r="F79" s="85"/>
    </row>
    <row r="80" spans="1:6" ht="12.75">
      <c r="A80" s="85" t="s">
        <v>93</v>
      </c>
      <c r="B80" s="85"/>
      <c r="C80" s="85"/>
      <c r="D80" s="85"/>
      <c r="E80" s="85"/>
      <c r="F80" s="85"/>
    </row>
    <row r="81" spans="1:4" ht="12.75">
      <c r="A81" s="10"/>
      <c r="B81" s="27"/>
      <c r="C81" s="27"/>
      <c r="D81" s="27"/>
    </row>
    <row r="82" spans="4:6" ht="12.75">
      <c r="D82" s="11"/>
      <c r="E82" s="28" t="s">
        <v>5</v>
      </c>
      <c r="F82" s="28" t="s">
        <v>26</v>
      </c>
    </row>
    <row r="83" spans="5:6" ht="12.75">
      <c r="E83" s="11" t="s">
        <v>27</v>
      </c>
      <c r="F83" s="11" t="s">
        <v>28</v>
      </c>
    </row>
    <row r="84" spans="5:6" ht="12.75">
      <c r="E84" s="12" t="s">
        <v>90</v>
      </c>
      <c r="F84" s="12" t="s">
        <v>29</v>
      </c>
    </row>
    <row r="85" spans="5:6" ht="12.75">
      <c r="E85" s="11" t="s">
        <v>13</v>
      </c>
      <c r="F85" s="11" t="s">
        <v>13</v>
      </c>
    </row>
    <row r="86" spans="5:6" ht="12.75">
      <c r="E86" s="29"/>
      <c r="F86" s="29"/>
    </row>
    <row r="87" spans="1:6" ht="12.75">
      <c r="A87" s="30" t="s">
        <v>30</v>
      </c>
      <c r="E87" s="20"/>
      <c r="F87" s="20"/>
    </row>
    <row r="88" spans="5:6" ht="12.75">
      <c r="E88" s="27"/>
      <c r="F88" s="27"/>
    </row>
    <row r="89" spans="1:7" ht="12.75">
      <c r="A89" s="1" t="s">
        <v>31</v>
      </c>
      <c r="E89" s="31">
        <v>69950</v>
      </c>
      <c r="F89" s="31">
        <v>66699</v>
      </c>
      <c r="G89" s="32">
        <f>F89-E89</f>
        <v>-3251</v>
      </c>
    </row>
    <row r="90" spans="1:6" ht="12.75" hidden="1">
      <c r="A90" s="1" t="s">
        <v>32</v>
      </c>
      <c r="E90" s="31">
        <v>0</v>
      </c>
      <c r="F90" s="31">
        <v>0</v>
      </c>
    </row>
    <row r="91" spans="5:6" ht="12.75">
      <c r="E91" s="33">
        <f>SUM(E89:E90)</f>
        <v>69950</v>
      </c>
      <c r="F91" s="33">
        <f>SUM(F89:F90)</f>
        <v>66699</v>
      </c>
    </row>
    <row r="92" spans="5:6" ht="12.75">
      <c r="E92" s="34"/>
      <c r="F92" s="34"/>
    </row>
    <row r="93" spans="1:6" ht="12.75">
      <c r="A93" s="30" t="s">
        <v>33</v>
      </c>
      <c r="E93" s="34"/>
      <c r="F93" s="34"/>
    </row>
    <row r="94" spans="1:7" ht="12.75">
      <c r="A94" s="1" t="s">
        <v>34</v>
      </c>
      <c r="E94" s="35">
        <v>691</v>
      </c>
      <c r="F94" s="35">
        <v>771</v>
      </c>
      <c r="G94" s="32">
        <f aca="true" t="shared" si="0" ref="G94:G100">F94-E94</f>
        <v>80</v>
      </c>
    </row>
    <row r="95" spans="1:7" ht="12.75">
      <c r="A95" s="1" t="s">
        <v>35</v>
      </c>
      <c r="E95" s="36">
        <v>14629</v>
      </c>
      <c r="F95" s="36">
        <v>14597</v>
      </c>
      <c r="G95" s="32">
        <f t="shared" si="0"/>
        <v>-32</v>
      </c>
    </row>
    <row r="96" spans="1:8" ht="12.75">
      <c r="A96" s="1" t="s">
        <v>36</v>
      </c>
      <c r="E96" s="36">
        <v>5823</v>
      </c>
      <c r="F96" s="36">
        <v>6006</v>
      </c>
      <c r="G96" s="32">
        <f t="shared" si="0"/>
        <v>183</v>
      </c>
      <c r="H96" s="1">
        <f>SUM(G96:G97)</f>
        <v>-68</v>
      </c>
    </row>
    <row r="97" spans="1:7" ht="12.75">
      <c r="A97" s="1" t="s">
        <v>37</v>
      </c>
      <c r="D97" s="37"/>
      <c r="E97" s="36">
        <v>688</v>
      </c>
      <c r="F97" s="36">
        <v>437</v>
      </c>
      <c r="G97" s="32">
        <f t="shared" si="0"/>
        <v>-251</v>
      </c>
    </row>
    <row r="98" spans="1:255" ht="12.75">
      <c r="A98" s="5" t="s">
        <v>38</v>
      </c>
      <c r="E98" s="36">
        <v>112</v>
      </c>
      <c r="F98" s="36">
        <v>110</v>
      </c>
      <c r="G98" s="32">
        <f t="shared" si="0"/>
        <v>-2</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ht="12.75">
      <c r="A99" s="5" t="s">
        <v>112</v>
      </c>
      <c r="E99" s="36">
        <v>1465</v>
      </c>
      <c r="F99" s="36">
        <v>1432</v>
      </c>
      <c r="G99" s="32">
        <f>F99-E99</f>
        <v>-33</v>
      </c>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ht="12.75">
      <c r="A100" s="1" t="s">
        <v>39</v>
      </c>
      <c r="E100" s="36">
        <v>2829</v>
      </c>
      <c r="F100" s="36">
        <v>1189</v>
      </c>
      <c r="G100" s="32">
        <f t="shared" si="0"/>
        <v>-1640</v>
      </c>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ht="12.75">
      <c r="A101" s="7"/>
      <c r="E101" s="38">
        <f>SUM(E94:E100)</f>
        <v>26237</v>
      </c>
      <c r="F101" s="38">
        <f>SUM(F94:F100)</f>
        <v>24542</v>
      </c>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5:255" ht="12.75">
      <c r="E102" s="34"/>
      <c r="F102" s="34"/>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ht="12.75">
      <c r="A103" s="10" t="s">
        <v>40</v>
      </c>
      <c r="E103" s="39">
        <f>E101+E91</f>
        <v>96187</v>
      </c>
      <c r="F103" s="39">
        <f>F101+F91</f>
        <v>91241</v>
      </c>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5:255" ht="12.75">
      <c r="E104" s="31"/>
      <c r="F104" s="31"/>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ht="12.75">
      <c r="A105" s="30" t="s">
        <v>41</v>
      </c>
      <c r="E105" s="31"/>
      <c r="F105" s="31"/>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ht="12.75">
      <c r="A106" s="1" t="s">
        <v>42</v>
      </c>
      <c r="E106" s="31">
        <v>40000</v>
      </c>
      <c r="F106" s="31">
        <v>40000</v>
      </c>
      <c r="G106" s="32">
        <f>E106-F106</f>
        <v>0</v>
      </c>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ht="12.75">
      <c r="A107" s="1" t="s">
        <v>43</v>
      </c>
      <c r="E107" s="31">
        <v>5740</v>
      </c>
      <c r="F107" s="31">
        <v>5740</v>
      </c>
      <c r="G107" s="32">
        <f>E107-F107</f>
        <v>0</v>
      </c>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ht="12.75">
      <c r="A108" s="1" t="s">
        <v>44</v>
      </c>
      <c r="E108" s="31">
        <v>4849</v>
      </c>
      <c r="F108" s="31">
        <v>4849</v>
      </c>
      <c r="G108" s="32">
        <f>E108-F108</f>
        <v>0</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ht="12.75">
      <c r="A109" s="1" t="s">
        <v>45</v>
      </c>
      <c r="E109" s="40">
        <v>-32770</v>
      </c>
      <c r="F109" s="40">
        <v>-34545</v>
      </c>
      <c r="G109" s="32">
        <f>E109-F109</f>
        <v>1775</v>
      </c>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spans="1:255" ht="12.75">
      <c r="A110" s="10" t="s">
        <v>46</v>
      </c>
      <c r="E110" s="41">
        <f>SUM(E106:E109)</f>
        <v>17819</v>
      </c>
      <c r="F110" s="41">
        <f>SUM(F106:F109)</f>
        <v>16044</v>
      </c>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pans="1:255" ht="12.75">
      <c r="A111" s="10"/>
      <c r="E111" s="31"/>
      <c r="F111" s="31"/>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spans="1:255" ht="12.75">
      <c r="A112" s="10"/>
      <c r="E112" s="31"/>
      <c r="F112" s="31"/>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pans="1:255" ht="12.75">
      <c r="A113" s="30" t="s">
        <v>47</v>
      </c>
      <c r="E113" s="31"/>
      <c r="F113" s="31"/>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row>
    <row r="114" spans="1:255" ht="12.75">
      <c r="A114" s="1" t="s">
        <v>48</v>
      </c>
      <c r="E114" s="31">
        <v>11707</v>
      </c>
      <c r="F114" s="31">
        <v>10153</v>
      </c>
      <c r="G114" s="32">
        <f>E114-F114</f>
        <v>1554</v>
      </c>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row>
    <row r="115" spans="1:255" ht="12.75">
      <c r="A115" s="1" t="s">
        <v>49</v>
      </c>
      <c r="E115" s="31">
        <v>633</v>
      </c>
      <c r="F115" s="31">
        <v>633</v>
      </c>
      <c r="G115" s="32">
        <f>E115-F115</f>
        <v>0</v>
      </c>
      <c r="H115" s="1">
        <f>SUM(G114)+G119</f>
        <v>700</v>
      </c>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row>
    <row r="116" spans="5:255" ht="12.75">
      <c r="E116" s="33">
        <f>SUM(E114:E115)</f>
        <v>12340</v>
      </c>
      <c r="F116" s="33">
        <f>SUM(F114:F115)</f>
        <v>10786</v>
      </c>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row>
    <row r="117" spans="5:255" ht="12.75">
      <c r="E117" s="31"/>
      <c r="F117" s="31"/>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row>
    <row r="118" spans="1:255" ht="12.75">
      <c r="A118" s="30" t="s">
        <v>50</v>
      </c>
      <c r="E118" s="34"/>
      <c r="F118" s="34"/>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row>
    <row r="119" spans="1:255" ht="12.75">
      <c r="A119" s="1" t="s">
        <v>51</v>
      </c>
      <c r="E119" s="42">
        <f>32380-1</f>
        <v>32379</v>
      </c>
      <c r="F119" s="43">
        <v>33233</v>
      </c>
      <c r="G119" s="32">
        <f>E119-F119</f>
        <v>-854</v>
      </c>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row>
    <row r="120" spans="1:255" ht="12.75">
      <c r="A120" s="1" t="s">
        <v>113</v>
      </c>
      <c r="E120" s="44">
        <v>2453</v>
      </c>
      <c r="F120" s="45">
        <v>1955</v>
      </c>
      <c r="G120" s="32"/>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row>
    <row r="121" spans="1:255" ht="12.75">
      <c r="A121" s="1" t="s">
        <v>52</v>
      </c>
      <c r="E121" s="44">
        <v>24045</v>
      </c>
      <c r="F121" s="45">
        <v>25982</v>
      </c>
      <c r="G121" s="32">
        <f>E121-F121</f>
        <v>-1937</v>
      </c>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row>
    <row r="122" spans="1:255" ht="12.75">
      <c r="A122" s="1" t="s">
        <v>53</v>
      </c>
      <c r="E122" s="44">
        <v>4911</v>
      </c>
      <c r="F122" s="45">
        <v>3241</v>
      </c>
      <c r="G122" s="32">
        <f>E122-F122</f>
        <v>1670</v>
      </c>
      <c r="H122" s="1">
        <f>SUM(G121:G122)</f>
        <v>-267</v>
      </c>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row>
    <row r="123" spans="1:255" ht="12.75">
      <c r="A123" s="1" t="s">
        <v>114</v>
      </c>
      <c r="E123" s="44">
        <v>2240</v>
      </c>
      <c r="F123" s="45">
        <v>0</v>
      </c>
      <c r="G123" s="32">
        <f>E123-F123</f>
        <v>2240</v>
      </c>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row>
    <row r="124" spans="1:255" ht="14.25" customHeight="1">
      <c r="A124" s="7"/>
      <c r="E124" s="46">
        <f>SUM(E119:E123)</f>
        <v>66028</v>
      </c>
      <c r="F124" s="47">
        <f>SUM(F119:F123)</f>
        <v>64411</v>
      </c>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row>
    <row r="125" spans="1:255" ht="12.75">
      <c r="A125" s="7"/>
      <c r="E125" s="31"/>
      <c r="F125" s="31"/>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row>
    <row r="126" spans="1:255" ht="12.75">
      <c r="A126" s="10" t="s">
        <v>54</v>
      </c>
      <c r="E126" s="41">
        <f>E124+E116</f>
        <v>78368</v>
      </c>
      <c r="F126" s="41">
        <f>F124+F116</f>
        <v>75197</v>
      </c>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row>
    <row r="127" spans="1:255" ht="12.75">
      <c r="A127" s="10"/>
      <c r="E127" s="31"/>
      <c r="F127" s="31"/>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row>
    <row r="128" spans="1:255" ht="12.75">
      <c r="A128" s="10" t="s">
        <v>55</v>
      </c>
      <c r="E128" s="39">
        <f>E126+E110</f>
        <v>96187</v>
      </c>
      <c r="F128" s="39">
        <f>F126+F110</f>
        <v>91241</v>
      </c>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row>
    <row r="129" spans="5:255" ht="12.75">
      <c r="E129" s="48"/>
      <c r="F129" s="48"/>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row>
    <row r="130" spans="1:255" ht="12.75">
      <c r="A130" s="1" t="s">
        <v>56</v>
      </c>
      <c r="E130" s="48">
        <f>E110/80000</f>
        <v>0.2227375</v>
      </c>
      <c r="F130" s="48">
        <f>F110/80000</f>
        <v>0.20055</v>
      </c>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row>
    <row r="131" spans="2:255" ht="12.75">
      <c r="B131" s="20"/>
      <c r="C131" s="20"/>
      <c r="D131" s="27"/>
      <c r="E131" s="20"/>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row>
    <row r="132" spans="2:255" ht="12.75">
      <c r="B132" s="20"/>
      <c r="C132" s="20"/>
      <c r="D132" s="27"/>
      <c r="E132" s="20">
        <f>+E103-E128</f>
        <v>0</v>
      </c>
      <c r="F132" s="20">
        <f>+F103-F128</f>
        <v>0</v>
      </c>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spans="2:255" ht="12.75">
      <c r="B133" s="20"/>
      <c r="C133" s="20"/>
      <c r="D133" s="27"/>
      <c r="E133" s="20"/>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spans="1:255" ht="52.5" customHeight="1">
      <c r="A134" s="87" t="s">
        <v>57</v>
      </c>
      <c r="B134" s="87"/>
      <c r="C134" s="87"/>
      <c r="D134" s="87"/>
      <c r="E134" s="87"/>
      <c r="F134" s="87"/>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row>
    <row r="135" spans="2:255" ht="12.75">
      <c r="B135" s="49"/>
      <c r="C135" s="49"/>
      <c r="D135" s="50"/>
      <c r="E135" s="51"/>
      <c r="F135" s="51"/>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row>
    <row r="136" spans="5:255" ht="12.75">
      <c r="E136" s="51"/>
      <c r="F136" s="51"/>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row>
    <row r="137" spans="5:255" ht="12.75">
      <c r="E137" s="51"/>
      <c r="F137" s="51"/>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row>
    <row r="138" spans="5:255" ht="12.75">
      <c r="E138" s="51"/>
      <c r="F138" s="51"/>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row>
    <row r="139" spans="5:255" ht="12.75">
      <c r="E139" s="51"/>
      <c r="F139" s="51"/>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row>
    <row r="140" spans="5:255" ht="12.75">
      <c r="E140" s="51"/>
      <c r="F140" s="51"/>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row>
    <row r="141" spans="5:255" ht="12.75">
      <c r="E141" s="51"/>
      <c r="F141" s="51"/>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row>
    <row r="142" spans="5:255" ht="12.75">
      <c r="E142" s="51"/>
      <c r="F142" s="51"/>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row>
    <row r="143" spans="1:255" ht="31.5">
      <c r="A143" s="4" t="s">
        <v>98</v>
      </c>
      <c r="E143" s="1" t="s">
        <v>97</v>
      </c>
      <c r="F143" s="5"/>
      <c r="G143" s="6"/>
      <c r="H143" s="5"/>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row>
    <row r="144" spans="1:255" ht="12.75">
      <c r="A144" s="7" t="s">
        <v>1</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row>
    <row r="145" spans="1:255" ht="12.75">
      <c r="A145" s="7" t="s">
        <v>2</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row>
    <row r="146" spans="5:255" ht="12.75">
      <c r="E146" s="1" t="s">
        <v>96</v>
      </c>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row>
    <row r="147" spans="3:255" ht="12.75">
      <c r="C147" s="1" t="s">
        <v>99</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row>
    <row r="148" spans="12:255" ht="12.75">
      <c r="L148" s="1" t="s">
        <v>100</v>
      </c>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row>
    <row r="149" spans="1:255" ht="12.75">
      <c r="A149" s="85" t="s">
        <v>24</v>
      </c>
      <c r="B149" s="85"/>
      <c r="C149" s="85"/>
      <c r="D149" s="85"/>
      <c r="E149" s="85"/>
      <c r="F149" s="85"/>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row>
    <row r="150" spans="1:255" ht="12.75">
      <c r="A150" s="85" t="s">
        <v>58</v>
      </c>
      <c r="B150" s="85"/>
      <c r="C150" s="85"/>
      <c r="D150" s="85"/>
      <c r="E150" s="85"/>
      <c r="F150" s="85"/>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row>
    <row r="151" spans="1:255" ht="12.75">
      <c r="A151" s="85" t="s">
        <v>93</v>
      </c>
      <c r="B151" s="85"/>
      <c r="C151" s="85"/>
      <c r="D151" s="85"/>
      <c r="E151" s="85"/>
      <c r="F151" s="85"/>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row>
    <row r="152" spans="1:255" ht="15">
      <c r="A152" s="52"/>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row>
    <row r="153" spans="5:255" ht="12.75">
      <c r="E153" s="8" t="s">
        <v>5</v>
      </c>
      <c r="F153" s="8" t="s">
        <v>5</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row>
    <row r="154" spans="5:255" ht="12.75">
      <c r="E154" s="8" t="s">
        <v>92</v>
      </c>
      <c r="F154" s="8" t="s">
        <v>92</v>
      </c>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row>
    <row r="155" spans="1:255" ht="12.75">
      <c r="A155" s="10"/>
      <c r="E155" s="8" t="s">
        <v>59</v>
      </c>
      <c r="F155" s="8" t="s">
        <v>59</v>
      </c>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row>
    <row r="156" spans="5:7" s="53" customFormat="1" ht="12.75">
      <c r="E156" s="12" t="s">
        <v>90</v>
      </c>
      <c r="F156" s="12" t="s">
        <v>91</v>
      </c>
      <c r="G156" s="54"/>
    </row>
    <row r="157" spans="5:255" ht="12.75">
      <c r="E157" s="13" t="s">
        <v>13</v>
      </c>
      <c r="F157" s="13" t="s">
        <v>13</v>
      </c>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row>
    <row r="158" spans="5:255" ht="12.75">
      <c r="E158" s="22"/>
      <c r="F158" s="16"/>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row>
    <row r="159" spans="1:255" ht="12.75">
      <c r="A159" s="10" t="s">
        <v>60</v>
      </c>
      <c r="E159" s="16"/>
      <c r="F159" s="16"/>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row>
    <row r="160" spans="1:255" ht="12.75">
      <c r="A160" s="1" t="s">
        <v>108</v>
      </c>
      <c r="E160" s="16">
        <f>E29</f>
        <v>1775</v>
      </c>
      <c r="F160" s="16">
        <v>516</v>
      </c>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row>
    <row r="161" spans="1:255" ht="12.75">
      <c r="A161" s="1" t="s">
        <v>61</v>
      </c>
      <c r="E161" s="16"/>
      <c r="F161" s="16"/>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row>
    <row r="162" spans="1:255" ht="12.75">
      <c r="A162" s="1" t="s">
        <v>62</v>
      </c>
      <c r="E162" s="16">
        <v>3249</v>
      </c>
      <c r="F162" s="16">
        <v>2352</v>
      </c>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row>
    <row r="163" spans="1:255" ht="12.75">
      <c r="A163" s="1" t="s">
        <v>63</v>
      </c>
      <c r="E163" s="16">
        <v>-32</v>
      </c>
      <c r="F163" s="16">
        <v>-96</v>
      </c>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row>
    <row r="164" spans="1:255" ht="12.75">
      <c r="A164" s="1" t="s">
        <v>64</v>
      </c>
      <c r="E164" s="16">
        <f>-E27</f>
        <v>1487</v>
      </c>
      <c r="F164" s="16">
        <v>1342</v>
      </c>
      <c r="H164" s="1" t="s">
        <v>65</v>
      </c>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row>
    <row r="165" spans="1:255" ht="12.75">
      <c r="A165" s="5"/>
      <c r="B165" s="5"/>
      <c r="E165" s="40"/>
      <c r="F165" s="40"/>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row>
    <row r="166" spans="1:255" ht="12.75" hidden="1">
      <c r="A166" s="5" t="s">
        <v>66</v>
      </c>
      <c r="B166" s="5"/>
      <c r="E166" s="16">
        <v>0</v>
      </c>
      <c r="F166" s="16">
        <v>0</v>
      </c>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row>
    <row r="167" spans="1:255" ht="12.75">
      <c r="A167" s="5" t="s">
        <v>67</v>
      </c>
      <c r="B167" s="5"/>
      <c r="E167" s="16">
        <f>SUM(E160:E165)</f>
        <v>6479</v>
      </c>
      <c r="F167" s="16">
        <f>SUM(F160:F166)</f>
        <v>4114</v>
      </c>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row>
    <row r="168" spans="1:255" ht="12.75">
      <c r="A168" s="5"/>
      <c r="B168" s="5"/>
      <c r="E168" s="16"/>
      <c r="F168" s="16"/>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row>
    <row r="169" spans="1:255" ht="12.75">
      <c r="A169" s="5" t="s">
        <v>68</v>
      </c>
      <c r="B169" s="5"/>
      <c r="E169" s="14">
        <f>G94</f>
        <v>80</v>
      </c>
      <c r="F169" s="16">
        <v>-3</v>
      </c>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row>
    <row r="170" spans="1:255" ht="12.75">
      <c r="A170" s="5" t="s">
        <v>69</v>
      </c>
      <c r="B170" s="5"/>
      <c r="E170" s="14">
        <f>G95</f>
        <v>-32</v>
      </c>
      <c r="F170" s="16">
        <v>-1227</v>
      </c>
      <c r="H170" s="1">
        <f>E162+E183</f>
        <v>388</v>
      </c>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row>
    <row r="171" spans="1:255" ht="12.75">
      <c r="A171" s="5" t="s">
        <v>70</v>
      </c>
      <c r="B171" s="5"/>
      <c r="E171" s="14">
        <f>G96+G97</f>
        <v>-68</v>
      </c>
      <c r="F171" s="16">
        <v>-2820</v>
      </c>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row>
    <row r="172" spans="1:255" ht="12.75">
      <c r="A172" s="5" t="s">
        <v>71</v>
      </c>
      <c r="B172" s="5"/>
      <c r="E172" s="14">
        <f>G121+G122</f>
        <v>-267</v>
      </c>
      <c r="F172" s="16">
        <v>704</v>
      </c>
      <c r="H172" s="51"/>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row>
    <row r="173" spans="1:255" ht="12.75">
      <c r="A173" s="5"/>
      <c r="B173" s="5"/>
      <c r="E173" s="40"/>
      <c r="F173" s="40"/>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row>
    <row r="174" spans="1:255" ht="12.75">
      <c r="A174" s="5" t="s">
        <v>107</v>
      </c>
      <c r="B174" s="5"/>
      <c r="E174" s="16">
        <f>SUM(E167:E173)</f>
        <v>6192</v>
      </c>
      <c r="F174" s="16">
        <f>SUM(F167:F173)</f>
        <v>768</v>
      </c>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row>
    <row r="175" spans="1:255" ht="12.75">
      <c r="A175" s="5"/>
      <c r="B175" s="5"/>
      <c r="E175" s="16"/>
      <c r="F175" s="16"/>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row>
    <row r="176" spans="1:255" ht="12.75">
      <c r="A176" s="5" t="s">
        <v>72</v>
      </c>
      <c r="B176" s="5"/>
      <c r="E176" s="16">
        <f>G98</f>
        <v>-2</v>
      </c>
      <c r="F176" s="16">
        <v>0</v>
      </c>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row>
    <row r="177" spans="1:255" ht="12.75">
      <c r="A177" s="5"/>
      <c r="B177" s="5"/>
      <c r="E177" s="16"/>
      <c r="F177" s="16"/>
      <c r="H177" s="1">
        <f>E162-E183</f>
        <v>6110</v>
      </c>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row>
    <row r="178" spans="1:255" ht="12.75">
      <c r="A178" s="5" t="s">
        <v>118</v>
      </c>
      <c r="B178" s="5"/>
      <c r="E178" s="55">
        <f>SUM(E174:E177)</f>
        <v>6190</v>
      </c>
      <c r="F178" s="55">
        <f>SUM(F174:F177)</f>
        <v>768</v>
      </c>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row>
    <row r="179" spans="1:255" ht="12.75">
      <c r="A179" s="5"/>
      <c r="B179" s="5"/>
      <c r="E179" s="16"/>
      <c r="F179" s="16"/>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row>
    <row r="180" spans="1:255" ht="12.75">
      <c r="A180" s="5"/>
      <c r="B180" s="5"/>
      <c r="E180" s="16"/>
      <c r="F180" s="16"/>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row>
    <row r="181" spans="1:255" ht="12.75">
      <c r="A181" s="56" t="s">
        <v>115</v>
      </c>
      <c r="B181" s="5"/>
      <c r="E181" s="16"/>
      <c r="F181" s="16"/>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row>
    <row r="182" spans="1:255" ht="12.75">
      <c r="A182" s="56"/>
      <c r="B182" s="5"/>
      <c r="E182" s="16"/>
      <c r="F182" s="16"/>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row>
    <row r="183" spans="1:255" ht="12.75">
      <c r="A183" s="5" t="s">
        <v>74</v>
      </c>
      <c r="B183" s="5"/>
      <c r="E183" s="57">
        <v>-2861</v>
      </c>
      <c r="F183" s="58">
        <v>-2786</v>
      </c>
      <c r="H183" s="1">
        <f>G89-G184</f>
        <v>-3326</v>
      </c>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row>
    <row r="184" spans="1:255" ht="12.75">
      <c r="A184" s="5" t="s">
        <v>75</v>
      </c>
      <c r="B184" s="5"/>
      <c r="E184" s="78">
        <f>-E163</f>
        <v>32</v>
      </c>
      <c r="F184" s="59">
        <v>96</v>
      </c>
      <c r="G184" s="2">
        <f>F183-E183</f>
        <v>75</v>
      </c>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row>
    <row r="185" spans="1:255" ht="12.75">
      <c r="A185" s="5" t="s">
        <v>120</v>
      </c>
      <c r="B185" s="5"/>
      <c r="E185" s="16">
        <f>SUM(E183:E184)</f>
        <v>-2829</v>
      </c>
      <c r="F185" s="16">
        <f>SUM(F183:F184)</f>
        <v>-2690</v>
      </c>
      <c r="H185" s="1">
        <f>E183+E162</f>
        <v>388</v>
      </c>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row>
    <row r="186" spans="1:255" ht="12.75">
      <c r="A186" s="5"/>
      <c r="B186" s="5"/>
      <c r="E186" s="16"/>
      <c r="F186" s="16"/>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row>
    <row r="187" spans="1:255" ht="12.75">
      <c r="A187" s="56" t="s">
        <v>116</v>
      </c>
      <c r="B187" s="14"/>
      <c r="E187" s="16"/>
      <c r="F187" s="16"/>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row>
    <row r="188" spans="1:255" ht="12.75">
      <c r="A188" s="56"/>
      <c r="B188" s="14"/>
      <c r="E188" s="16"/>
      <c r="F188" s="16"/>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row>
    <row r="189" spans="1:255" ht="12.75">
      <c r="A189" s="5" t="s">
        <v>73</v>
      </c>
      <c r="B189" s="5"/>
      <c r="E189" s="82">
        <f>-E164</f>
        <v>-1487</v>
      </c>
      <c r="F189" s="79">
        <f>-F164</f>
        <v>-1342</v>
      </c>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row>
    <row r="190" spans="1:255" ht="12.75">
      <c r="A190" s="5" t="s">
        <v>122</v>
      </c>
      <c r="B190" s="5"/>
      <c r="E190" s="83">
        <f>G123</f>
        <v>2240</v>
      </c>
      <c r="F190" s="84">
        <v>0</v>
      </c>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row>
    <row r="191" spans="1:255" ht="12.75">
      <c r="A191" s="5" t="s">
        <v>76</v>
      </c>
      <c r="B191" s="14"/>
      <c r="E191" s="81">
        <v>-2939</v>
      </c>
      <c r="F191" s="80">
        <v>2391</v>
      </c>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row>
    <row r="192" spans="1:255" ht="12.75">
      <c r="A192" s="5" t="s">
        <v>119</v>
      </c>
      <c r="B192" s="14"/>
      <c r="E192" s="16">
        <f>SUM(E189:E191)</f>
        <v>-2186</v>
      </c>
      <c r="F192" s="16">
        <f>SUM(F189:F191)</f>
        <v>1049</v>
      </c>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row>
    <row r="193" spans="1:255" ht="12.75">
      <c r="A193" s="5"/>
      <c r="B193" s="14"/>
      <c r="E193" s="40"/>
      <c r="F193" s="40"/>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row>
    <row r="194" spans="1:255" ht="12.75">
      <c r="A194" s="56" t="s">
        <v>77</v>
      </c>
      <c r="B194" s="60"/>
      <c r="E194" s="16">
        <f>E178+E185+E192</f>
        <v>1175</v>
      </c>
      <c r="F194" s="16">
        <f>F178+F185+F192</f>
        <v>-873</v>
      </c>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row>
    <row r="195" spans="1:255" ht="12.75">
      <c r="A195" s="5"/>
      <c r="B195" s="14"/>
      <c r="E195" s="16"/>
      <c r="F195" s="16"/>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row>
    <row r="196" spans="1:255" ht="12.75">
      <c r="A196" s="10" t="s">
        <v>78</v>
      </c>
      <c r="B196" s="10"/>
      <c r="E196" s="16">
        <f>666-1465</f>
        <v>-799</v>
      </c>
      <c r="F196" s="40">
        <v>381</v>
      </c>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row>
    <row r="197" spans="1:255" ht="12.75">
      <c r="A197" s="10"/>
      <c r="B197" s="10"/>
      <c r="E197" s="61"/>
      <c r="F197" s="16"/>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row>
    <row r="198" spans="1:255" ht="12.75">
      <c r="A198" s="10" t="s">
        <v>79</v>
      </c>
      <c r="B198" s="10"/>
      <c r="E198" s="62">
        <f>SUM(E194:E197)</f>
        <v>376</v>
      </c>
      <c r="F198" s="62">
        <f>SUM(F194:F197)</f>
        <v>-492</v>
      </c>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row>
    <row r="199" spans="1:255" ht="13.5" thickTop="1">
      <c r="A199" s="10"/>
      <c r="B199" s="10"/>
      <c r="E199" s="16"/>
      <c r="F199" s="16"/>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row>
    <row r="200" spans="1:255" ht="12.75" hidden="1">
      <c r="A200" s="63"/>
      <c r="B200" s="10"/>
      <c r="E200" s="16"/>
      <c r="F200" s="16"/>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row>
    <row r="201" spans="1:255" ht="12.75" hidden="1">
      <c r="A201" s="30"/>
      <c r="C201" s="5"/>
      <c r="D201" s="14"/>
      <c r="E201" s="14"/>
      <c r="F201" s="14"/>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row>
    <row r="202" spans="1:255" ht="12.75" hidden="1">
      <c r="A202" s="25"/>
      <c r="C202" s="5"/>
      <c r="D202" s="14"/>
      <c r="E202" s="14"/>
      <c r="F202" s="14"/>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row>
    <row r="203" spans="2:255" ht="12.75">
      <c r="B203" s="14"/>
      <c r="C203" s="5"/>
      <c r="D203" s="14"/>
      <c r="E203" s="14"/>
      <c r="F203" s="14"/>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row>
    <row r="204" spans="2:255" ht="12.75">
      <c r="B204" s="14"/>
      <c r="C204" s="5"/>
      <c r="D204" s="14"/>
      <c r="E204" s="14"/>
      <c r="F204" s="14"/>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row>
    <row r="205" spans="1:255" ht="41.25" customHeight="1">
      <c r="A205" s="87" t="s">
        <v>23</v>
      </c>
      <c r="B205" s="87"/>
      <c r="C205" s="87"/>
      <c r="D205" s="87"/>
      <c r="E205" s="87"/>
      <c r="F205" s="87"/>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row>
    <row r="206" spans="1:255" ht="12.75">
      <c r="A206" s="64"/>
      <c r="B206" s="64"/>
      <c r="C206" s="64"/>
      <c r="D206" s="64"/>
      <c r="E206" s="65"/>
      <c r="F206" s="65"/>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row>
    <row r="207" spans="1:255" ht="31.5">
      <c r="A207" s="4" t="s">
        <v>0</v>
      </c>
      <c r="F207" s="5"/>
      <c r="G207" s="6"/>
      <c r="H207" s="5"/>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row>
    <row r="208" spans="1:255" ht="12.75">
      <c r="A208" s="7" t="s">
        <v>1</v>
      </c>
      <c r="F208" s="2"/>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row>
    <row r="209" spans="1:255" ht="12.75">
      <c r="A209" s="7" t="s">
        <v>2</v>
      </c>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row>
    <row r="210" spans="6:255" ht="12.75">
      <c r="F210" s="66"/>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row>
    <row r="214" spans="1:255" ht="12.75">
      <c r="A214" s="85" t="s">
        <v>24</v>
      </c>
      <c r="B214" s="85"/>
      <c r="C214" s="85"/>
      <c r="D214" s="85"/>
      <c r="E214" s="85"/>
      <c r="F214" s="85"/>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row>
    <row r="215" spans="1:255" ht="12.75">
      <c r="A215" s="85" t="s">
        <v>117</v>
      </c>
      <c r="B215" s="85"/>
      <c r="C215" s="85"/>
      <c r="D215" s="85"/>
      <c r="E215" s="85"/>
      <c r="F215" s="85"/>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row>
    <row r="216" spans="1:255" ht="12.75">
      <c r="A216" s="85" t="s">
        <v>93</v>
      </c>
      <c r="B216" s="85"/>
      <c r="C216" s="85"/>
      <c r="D216" s="85"/>
      <c r="E216" s="85"/>
      <c r="F216" s="85"/>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row>
    <row r="217" spans="1:255" ht="15">
      <c r="A217" s="52"/>
      <c r="B217" s="14"/>
      <c r="C217" s="14"/>
      <c r="D217" s="14"/>
      <c r="E217" s="14"/>
      <c r="F217" s="14"/>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row>
    <row r="218" spans="1:255" ht="12.75">
      <c r="A218" s="67"/>
      <c r="B218" s="68"/>
      <c r="C218" s="68"/>
      <c r="D218" s="68"/>
      <c r="E218" s="68"/>
      <c r="F218" s="68"/>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row>
    <row r="219" spans="1:7" s="70" customFormat="1" ht="12.75" customHeight="1">
      <c r="A219" s="69"/>
      <c r="C219" s="86" t="s">
        <v>80</v>
      </c>
      <c r="D219" s="86"/>
      <c r="E219" s="71"/>
      <c r="F219" s="72" t="s">
        <v>81</v>
      </c>
      <c r="G219" s="73"/>
    </row>
    <row r="220" spans="1:7" s="70" customFormat="1" ht="27.75" customHeight="1">
      <c r="A220" s="74"/>
      <c r="B220" s="75" t="s">
        <v>82</v>
      </c>
      <c r="C220" s="75" t="s">
        <v>43</v>
      </c>
      <c r="D220" s="75" t="s">
        <v>83</v>
      </c>
      <c r="E220" s="75" t="s">
        <v>45</v>
      </c>
      <c r="F220" s="75"/>
      <c r="G220" s="73"/>
    </row>
    <row r="221" spans="1:255" ht="12.75">
      <c r="A221" s="22"/>
      <c r="B221" s="8" t="s">
        <v>13</v>
      </c>
      <c r="C221" s="8" t="s">
        <v>13</v>
      </c>
      <c r="D221" s="8" t="s">
        <v>13</v>
      </c>
      <c r="E221" s="8" t="s">
        <v>13</v>
      </c>
      <c r="F221" s="8" t="s">
        <v>13</v>
      </c>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row>
    <row r="222" spans="2:255" ht="12.75">
      <c r="B222" s="14"/>
      <c r="C222" s="14"/>
      <c r="D222" s="14"/>
      <c r="E222" s="14"/>
      <c r="F222" s="14"/>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row>
    <row r="223" spans="1:255" ht="12.75">
      <c r="A223" s="10" t="s">
        <v>84</v>
      </c>
      <c r="B223" s="16">
        <v>40000</v>
      </c>
      <c r="C223" s="16">
        <v>5740</v>
      </c>
      <c r="D223" s="16">
        <v>4849</v>
      </c>
      <c r="E223" s="16">
        <v>-34545</v>
      </c>
      <c r="F223" s="16">
        <f>SUM(B223:E223)</f>
        <v>16044</v>
      </c>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row>
    <row r="224" spans="2:255" ht="12.75">
      <c r="B224" s="16"/>
      <c r="C224" s="16"/>
      <c r="D224" s="16"/>
      <c r="E224" s="16"/>
      <c r="F224" s="1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row>
    <row r="225" spans="1:255" ht="12.75">
      <c r="A225" s="1" t="s">
        <v>110</v>
      </c>
      <c r="B225" s="16">
        <v>0</v>
      </c>
      <c r="C225" s="16">
        <v>0</v>
      </c>
      <c r="D225" s="16">
        <v>0</v>
      </c>
      <c r="E225" s="16">
        <f>E33</f>
        <v>1775</v>
      </c>
      <c r="F225" s="16">
        <f>SUM(B225:E225)</f>
        <v>1775</v>
      </c>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row>
    <row r="226" spans="2:255" ht="12.75">
      <c r="B226" s="68"/>
      <c r="C226" s="68"/>
      <c r="D226" s="68"/>
      <c r="E226" s="68"/>
      <c r="F226" s="68"/>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row>
    <row r="227" spans="1:255" ht="12.75">
      <c r="A227" s="10" t="s">
        <v>94</v>
      </c>
      <c r="B227" s="76">
        <f>SUM(B223:B226)</f>
        <v>40000</v>
      </c>
      <c r="C227" s="76">
        <f>SUM(C223:C226)</f>
        <v>5740</v>
      </c>
      <c r="D227" s="76">
        <f>SUM(D223:D225)</f>
        <v>4849</v>
      </c>
      <c r="E227" s="76">
        <f>SUM(E223:E226)</f>
        <v>-32770</v>
      </c>
      <c r="F227" s="76">
        <f>SUM(F223:F226)</f>
        <v>17819</v>
      </c>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row>
    <row r="228" spans="2:255" ht="12.75">
      <c r="B228" s="14"/>
      <c r="C228" s="14"/>
      <c r="D228" s="14"/>
      <c r="E228" s="14"/>
      <c r="F228" s="14"/>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row>
    <row r="229" spans="2:255" ht="12.75">
      <c r="B229" s="14"/>
      <c r="C229" s="14"/>
      <c r="D229" s="14"/>
      <c r="E229" s="14"/>
      <c r="F229" s="64"/>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row>
    <row r="230" spans="1:255" ht="12.75">
      <c r="A230" s="10"/>
      <c r="B230" s="68"/>
      <c r="C230" s="68"/>
      <c r="D230" s="68"/>
      <c r="E230" s="68"/>
      <c r="F230" s="68"/>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row>
    <row r="231" spans="1:7" s="70" customFormat="1" ht="12.75" customHeight="1">
      <c r="A231" s="69"/>
      <c r="C231" s="86" t="s">
        <v>85</v>
      </c>
      <c r="D231" s="86"/>
      <c r="E231" s="71"/>
      <c r="F231" s="72" t="s">
        <v>81</v>
      </c>
      <c r="G231" s="73"/>
    </row>
    <row r="232" spans="1:7" s="70" customFormat="1" ht="27.75" customHeight="1">
      <c r="A232" s="74"/>
      <c r="B232" s="75" t="s">
        <v>82</v>
      </c>
      <c r="C232" s="75" t="s">
        <v>43</v>
      </c>
      <c r="D232" s="75" t="s">
        <v>83</v>
      </c>
      <c r="E232" s="75" t="s">
        <v>45</v>
      </c>
      <c r="F232" s="75"/>
      <c r="G232" s="73"/>
    </row>
    <row r="233" spans="1:255" ht="12.75">
      <c r="A233" s="77"/>
      <c r="B233" s="11" t="s">
        <v>13</v>
      </c>
      <c r="C233" s="11" t="s">
        <v>13</v>
      </c>
      <c r="D233" s="11" t="s">
        <v>13</v>
      </c>
      <c r="E233" s="11" t="s">
        <v>13</v>
      </c>
      <c r="F233" s="11" t="s">
        <v>13</v>
      </c>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row>
    <row r="234" spans="1:255" ht="12.75">
      <c r="A234" s="30"/>
      <c r="B234" s="14"/>
      <c r="C234" s="14"/>
      <c r="D234" s="14"/>
      <c r="E234" s="14"/>
      <c r="F234" s="14"/>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row>
    <row r="235" spans="1:255" ht="12.75">
      <c r="A235" s="10" t="s">
        <v>86</v>
      </c>
      <c r="B235" s="16">
        <v>40000</v>
      </c>
      <c r="C235" s="16">
        <v>5740</v>
      </c>
      <c r="D235" s="16">
        <v>4849</v>
      </c>
      <c r="E235" s="16">
        <v>-30472</v>
      </c>
      <c r="F235" s="16">
        <f>SUM(B235:E235)</f>
        <v>20117</v>
      </c>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row>
    <row r="236" spans="2:255" ht="12.75">
      <c r="B236" s="14"/>
      <c r="C236" s="14"/>
      <c r="D236" s="14"/>
      <c r="E236" s="14"/>
      <c r="F236" s="14"/>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row>
    <row r="237" spans="1:255" ht="12.75" customHeight="1" hidden="1">
      <c r="A237" s="1" t="s">
        <v>87</v>
      </c>
      <c r="B237" s="14"/>
      <c r="C237" s="14"/>
      <c r="D237" s="14"/>
      <c r="E237" s="14"/>
      <c r="F237" s="14">
        <f>SUM(B237:E237)</f>
        <v>0</v>
      </c>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row>
    <row r="238" spans="2:255" ht="12.75" customHeight="1" hidden="1">
      <c r="B238" s="14"/>
      <c r="C238" s="14"/>
      <c r="D238" s="14"/>
      <c r="E238" s="14"/>
      <c r="F238" s="14"/>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row>
    <row r="239" spans="1:255" ht="12.75" customHeight="1" hidden="1">
      <c r="A239" s="1" t="s">
        <v>88</v>
      </c>
      <c r="B239" s="14">
        <v>0</v>
      </c>
      <c r="C239" s="14">
        <v>0</v>
      </c>
      <c r="D239" s="14"/>
      <c r="E239" s="14">
        <v>0</v>
      </c>
      <c r="F239" s="14">
        <f>SUM(B239:E239)</f>
        <v>0</v>
      </c>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row>
    <row r="240" spans="2:255" ht="12.75" customHeight="1" hidden="1">
      <c r="B240" s="14"/>
      <c r="C240" s="14"/>
      <c r="D240" s="14"/>
      <c r="E240" s="14"/>
      <c r="F240" s="14"/>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row>
    <row r="241" spans="1:255" ht="12.75">
      <c r="A241" s="1" t="s">
        <v>110</v>
      </c>
      <c r="B241" s="14">
        <v>0</v>
      </c>
      <c r="C241" s="14">
        <v>0</v>
      </c>
      <c r="D241" s="14">
        <v>0</v>
      </c>
      <c r="E241" s="14">
        <v>516</v>
      </c>
      <c r="F241" s="14">
        <f>SUM(B241:E241)</f>
        <v>516</v>
      </c>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row>
    <row r="242" spans="2:255" ht="12.75">
      <c r="B242" s="14"/>
      <c r="C242" s="14"/>
      <c r="D242" s="14"/>
      <c r="E242" s="14"/>
      <c r="F242" s="14"/>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row>
    <row r="243" spans="1:255" ht="12.75">
      <c r="A243" s="10" t="s">
        <v>95</v>
      </c>
      <c r="B243" s="76">
        <f>SUM(B235:B242)</f>
        <v>40000</v>
      </c>
      <c r="C243" s="76">
        <f>SUM(C235:C242)</f>
        <v>5740</v>
      </c>
      <c r="D243" s="76">
        <f>SUM(D235:D242)</f>
        <v>4849</v>
      </c>
      <c r="E243" s="76">
        <f>SUM(E235:E242)</f>
        <v>-29956</v>
      </c>
      <c r="F243" s="76">
        <f>SUM(F235:F242)</f>
        <v>20633</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row>
    <row r="244" spans="2:255" ht="12.75">
      <c r="B244" s="14"/>
      <c r="C244" s="14"/>
      <c r="D244" s="14"/>
      <c r="E244" s="14"/>
      <c r="F244" s="14"/>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row>
    <row r="245" spans="2:255" ht="12.75">
      <c r="B245" s="14"/>
      <c r="C245" s="14"/>
      <c r="D245" s="14"/>
      <c r="E245" s="14"/>
      <c r="F245" s="14"/>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row>
    <row r="246" spans="1:255" ht="39" customHeight="1">
      <c r="A246" s="87" t="s">
        <v>23</v>
      </c>
      <c r="B246" s="87"/>
      <c r="C246" s="87"/>
      <c r="D246" s="87"/>
      <c r="E246" s="87"/>
      <c r="F246" s="87"/>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row>
    <row r="247" spans="2:255" ht="12.75">
      <c r="B247" s="14"/>
      <c r="C247" s="14"/>
      <c r="D247" s="14"/>
      <c r="E247" s="14"/>
      <c r="F247" s="14"/>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row>
    <row r="248" spans="2:255" ht="12.75">
      <c r="B248" s="14"/>
      <c r="C248" s="14"/>
      <c r="D248" s="14"/>
      <c r="E248" s="14"/>
      <c r="F248" s="14"/>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row>
  </sheetData>
  <sheetProtection selectLockedCells="1" selectUnlockedCells="1"/>
  <mergeCells count="20">
    <mergeCell ref="A134:F134"/>
    <mergeCell ref="A7:F7"/>
    <mergeCell ref="A8:F8"/>
    <mergeCell ref="A9:F9"/>
    <mergeCell ref="A50:F50"/>
    <mergeCell ref="A54:F54"/>
    <mergeCell ref="A57:F57"/>
    <mergeCell ref="A78:F78"/>
    <mergeCell ref="A79:F79"/>
    <mergeCell ref="A80:F80"/>
    <mergeCell ref="A149:F149"/>
    <mergeCell ref="A150:F150"/>
    <mergeCell ref="C231:D231"/>
    <mergeCell ref="A246:F246"/>
    <mergeCell ref="A151:F151"/>
    <mergeCell ref="A205:F205"/>
    <mergeCell ref="A214:F214"/>
    <mergeCell ref="A215:F215"/>
    <mergeCell ref="A216:F216"/>
    <mergeCell ref="C219:D219"/>
  </mergeCells>
  <printOptions/>
  <pageMargins left="0.7083333333333334" right="0.7083333333333334" top="0.7486111111111111" bottom="0.7479166666666667" header="0.31527777777777777" footer="0.5118055555555555"/>
  <pageSetup horizontalDpi="300" verticalDpi="300" orientation="portrait" paperSize="9" scale="71" r:id="rId2"/>
  <headerFooter alignWithMargins="0">
    <oddHeader xml:space="preserve">&amp;L </oddHeader>
  </headerFooter>
  <rowBreaks count="3" manualBreakCount="3">
    <brk id="70" max="255" man="1"/>
    <brk id="142" max="255" man="1"/>
    <brk id="20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Symphony CorporateHouse</cp:lastModifiedBy>
  <cp:lastPrinted>2014-08-11T07:38:53Z</cp:lastPrinted>
  <dcterms:created xsi:type="dcterms:W3CDTF">2014-08-21T08:13:55Z</dcterms:created>
  <dcterms:modified xsi:type="dcterms:W3CDTF">2014-08-28T02:13:25Z</dcterms:modified>
  <cp:category/>
  <cp:version/>
  <cp:contentType/>
  <cp:contentStatus/>
</cp:coreProperties>
</file>